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9720" windowHeight="2385"/>
  </bookViews>
  <sheets>
    <sheet name="Лист1" sheetId="1" r:id="rId1"/>
  </sheets>
  <definedNames>
    <definedName name="_xlnm.Print_Area" localSheetId="0">Лист1!$A$1:$I$1543</definedName>
  </definedNames>
  <calcPr calcId="145621"/>
</workbook>
</file>

<file path=xl/calcChain.xml><?xml version="1.0" encoding="utf-8"?>
<calcChain xmlns="http://schemas.openxmlformats.org/spreadsheetml/2006/main">
  <c r="E442" i="1" l="1"/>
  <c r="E441" i="1"/>
  <c r="E1277" i="1" l="1"/>
  <c r="E1223" i="1"/>
  <c r="E1224" i="1"/>
  <c r="E760" i="1"/>
  <c r="E641" i="1"/>
  <c r="E266" i="1"/>
  <c r="E588" i="1" l="1"/>
  <c r="E590" i="1"/>
  <c r="E589" i="1"/>
  <c r="E592" i="1"/>
  <c r="E267" i="1" l="1"/>
  <c r="E528" i="1" l="1"/>
  <c r="E326" i="1"/>
  <c r="E325" i="1"/>
  <c r="E265" i="1"/>
  <c r="E1127" i="1"/>
  <c r="E1065" i="1" l="1"/>
  <c r="E1064" i="1"/>
  <c r="E1063" i="1"/>
  <c r="E1037" i="1"/>
  <c r="E1039" i="1" l="1"/>
  <c r="E1038" i="1"/>
  <c r="E11" i="1" l="1"/>
  <c r="H11" i="1" l="1"/>
  <c r="E1093" i="1"/>
  <c r="E1092" i="1"/>
  <c r="E1079" i="1"/>
  <c r="E1078" i="1"/>
  <c r="E1085" i="1"/>
  <c r="E1104" i="1"/>
  <c r="E1103" i="1"/>
  <c r="E1173" i="1"/>
  <c r="E1174" i="1"/>
  <c r="E1155" i="1"/>
  <c r="E1154" i="1"/>
  <c r="E390" i="1" l="1"/>
  <c r="E389" i="1"/>
  <c r="C389" i="1"/>
  <c r="E379" i="1"/>
  <c r="E1533" i="1"/>
  <c r="E1521" i="1"/>
  <c r="E1536" i="1" s="1"/>
  <c r="E1519" i="1"/>
  <c r="C1423" i="1"/>
  <c r="E787" i="1"/>
  <c r="C1472" i="1" l="1"/>
  <c r="C1321" i="1"/>
  <c r="C1373" i="1"/>
  <c r="E1375" i="1"/>
  <c r="E1374" i="1"/>
  <c r="E1373" i="1"/>
  <c r="E1276" i="1"/>
  <c r="E1275" i="1"/>
  <c r="E1239" i="1"/>
  <c r="E1238" i="1"/>
  <c r="E989" i="1"/>
  <c r="E988" i="1"/>
  <c r="E987" i="1"/>
  <c r="E1006" i="1"/>
  <c r="E1005" i="1"/>
  <c r="E1004" i="1"/>
  <c r="E921" i="1"/>
  <c r="E920" i="1"/>
  <c r="E919" i="1"/>
  <c r="E713" i="1"/>
  <c r="E731" i="1"/>
  <c r="E676" i="1"/>
  <c r="E640" i="1"/>
  <c r="C588" i="1" l="1"/>
  <c r="E567" i="1"/>
  <c r="E552" i="1"/>
  <c r="E527" i="1"/>
  <c r="E543" i="1"/>
  <c r="C551" i="1"/>
  <c r="C567" i="1"/>
  <c r="E542" i="1"/>
  <c r="E541" i="1"/>
  <c r="E529" i="1"/>
  <c r="E381" i="1"/>
  <c r="E391" i="1"/>
  <c r="E327" i="1"/>
  <c r="C265" i="1"/>
  <c r="E393" i="1" l="1"/>
  <c r="E591" i="1"/>
  <c r="E176" i="1"/>
  <c r="E177" i="1"/>
  <c r="E148" i="1"/>
  <c r="E191" i="1" s="1"/>
  <c r="E147" i="1"/>
  <c r="E188" i="1" l="1"/>
  <c r="E96" i="1"/>
  <c r="E190" i="1" l="1"/>
  <c r="E1520" i="1"/>
  <c r="E1535" i="1" s="1"/>
  <c r="E1321" i="1"/>
  <c r="E1376" i="1" s="1"/>
  <c r="E1322" i="1"/>
  <c r="E146" i="1"/>
  <c r="E1531" i="1"/>
  <c r="E1534" i="1" s="1"/>
  <c r="E1472" i="1"/>
  <c r="E1473" i="1"/>
  <c r="E1474" i="1"/>
  <c r="E1437" i="1"/>
  <c r="E1436" i="1"/>
  <c r="E1435" i="1"/>
  <c r="E1424" i="1"/>
  <c r="E1423" i="1"/>
  <c r="E1405" i="1"/>
  <c r="E1404" i="1"/>
  <c r="E1403" i="1"/>
  <c r="E1477" i="1" l="1"/>
  <c r="E1475" i="1"/>
  <c r="E1476" i="1"/>
  <c r="E1378" i="1"/>
  <c r="E1377" i="1"/>
  <c r="G1475" i="1" l="1"/>
  <c r="E1278" i="1"/>
  <c r="C1223" i="1"/>
  <c r="E1201" i="1"/>
  <c r="E1193" i="1"/>
  <c r="C1173" i="1"/>
  <c r="E1153" i="1"/>
  <c r="E1225" i="1" s="1"/>
  <c r="C1153" i="1"/>
  <c r="E1227" i="1"/>
  <c r="E1126" i="1"/>
  <c r="C1103" i="1"/>
  <c r="E1086" i="1"/>
  <c r="E1087" i="1"/>
  <c r="E1107" i="1" s="1"/>
  <c r="E1105" i="1"/>
  <c r="E1106" i="1" l="1"/>
  <c r="E1226" i="1"/>
  <c r="G1105" i="1"/>
  <c r="C1004" i="1"/>
  <c r="C987" i="1"/>
  <c r="C1007" i="1" s="1"/>
  <c r="E893" i="1"/>
  <c r="E892" i="1"/>
  <c r="E884" i="1"/>
  <c r="E883" i="1"/>
  <c r="E882" i="1"/>
  <c r="E870" i="1"/>
  <c r="E871" i="1"/>
  <c r="E866" i="1"/>
  <c r="E865" i="1"/>
  <c r="E864" i="1"/>
  <c r="E848" i="1"/>
  <c r="E849" i="1"/>
  <c r="E850" i="1"/>
  <c r="C848" i="1"/>
  <c r="E830" i="1"/>
  <c r="E829" i="1"/>
  <c r="E828" i="1"/>
  <c r="E1008" i="1" l="1"/>
  <c r="E1009" i="1"/>
  <c r="E1007" i="1"/>
  <c r="E786" i="1"/>
  <c r="C786" i="1"/>
  <c r="E742" i="1"/>
  <c r="E732" i="1"/>
  <c r="E788" i="1" s="1"/>
  <c r="E730" i="1"/>
  <c r="E714" i="1"/>
  <c r="C713" i="1"/>
  <c r="E817" i="1"/>
  <c r="E853" i="1" s="1"/>
  <c r="E816" i="1"/>
  <c r="E852" i="1" s="1"/>
  <c r="E815" i="1"/>
  <c r="E851" i="1" s="1"/>
  <c r="E789" i="1" l="1"/>
  <c r="G851" i="1"/>
  <c r="E675" i="1"/>
  <c r="C675" i="1"/>
  <c r="E688" i="1"/>
  <c r="E689" i="1"/>
  <c r="E687" i="1"/>
  <c r="C687" i="1"/>
  <c r="E642" i="1"/>
  <c r="E657" i="1"/>
  <c r="E656" i="1"/>
  <c r="C656" i="1"/>
  <c r="E569" i="1"/>
  <c r="E568" i="1"/>
  <c r="E553" i="1"/>
  <c r="E551" i="1"/>
  <c r="E455" i="1"/>
  <c r="E593" i="1" l="1"/>
  <c r="E690" i="1"/>
  <c r="E692" i="1"/>
  <c r="E475" i="1"/>
  <c r="E443" i="1"/>
  <c r="E464" i="1"/>
  <c r="E175" i="1" l="1"/>
  <c r="E380" i="1"/>
  <c r="E392" i="1" s="1"/>
  <c r="G391" i="1" s="1"/>
  <c r="E189" i="1" l="1"/>
  <c r="E110" i="1"/>
  <c r="E109" i="1"/>
  <c r="E94" i="1"/>
  <c r="E111" i="1" l="1"/>
  <c r="E1279" i="1"/>
  <c r="E790" i="1"/>
  <c r="C1403" i="1" l="1"/>
  <c r="C94" i="1" l="1"/>
  <c r="E42" i="1" l="1"/>
  <c r="E113" i="1" s="1"/>
  <c r="E474" i="1"/>
  <c r="E598" i="1"/>
  <c r="E691" i="1" s="1"/>
  <c r="C41" i="1" l="1"/>
  <c r="C1275" i="1" l="1"/>
  <c r="C1238" i="1"/>
  <c r="C1201" i="1"/>
  <c r="C1193" i="1"/>
  <c r="C1085" i="1"/>
  <c r="C1077" i="1"/>
  <c r="C1063" i="1"/>
  <c r="C1037" i="1"/>
  <c r="C934" i="1"/>
  <c r="C929" i="1"/>
  <c r="C919" i="1"/>
  <c r="C892" i="1"/>
  <c r="C870" i="1"/>
  <c r="C864" i="1"/>
  <c r="C828" i="1"/>
  <c r="C815" i="1"/>
  <c r="C760" i="1"/>
  <c r="C742" i="1"/>
  <c r="C730" i="1"/>
  <c r="C640" i="1"/>
  <c r="C598" i="1"/>
  <c r="C527" i="1"/>
  <c r="C474" i="1"/>
  <c r="C464" i="1"/>
  <c r="C442" i="1"/>
  <c r="C379" i="1"/>
  <c r="C326" i="1"/>
  <c r="C188" i="1"/>
  <c r="C175" i="1"/>
  <c r="C146" i="1"/>
  <c r="C109" i="1"/>
  <c r="C11" i="1"/>
  <c r="C851" i="1" l="1"/>
  <c r="C391" i="1"/>
  <c r="C690" i="1"/>
  <c r="C788" i="1"/>
  <c r="C1376" i="1"/>
  <c r="C189" i="1"/>
  <c r="C1278" i="1"/>
  <c r="C1531" i="1"/>
  <c r="C1519" i="1"/>
  <c r="C1435" i="1"/>
  <c r="C1475" i="1" s="1"/>
  <c r="C1126" i="1"/>
  <c r="C1225" i="1" s="1"/>
  <c r="C1091" i="1"/>
  <c r="C1105" i="1" s="1"/>
  <c r="C882" i="1"/>
  <c r="C935" i="1" s="1"/>
  <c r="C541" i="1"/>
  <c r="C591" i="1" s="1"/>
  <c r="C455" i="1"/>
  <c r="C1534" i="1" l="1"/>
  <c r="C111" i="1"/>
  <c r="C475" i="1"/>
  <c r="E929" i="1"/>
  <c r="C1537" i="1" l="1"/>
  <c r="E934" i="1"/>
  <c r="E935" i="1" l="1"/>
  <c r="E1537" i="1" s="1"/>
  <c r="E1540" i="1" s="1"/>
  <c r="E936" i="1"/>
  <c r="E1542" i="1" l="1"/>
  <c r="E1280" i="1" l="1"/>
  <c r="E930" i="1"/>
  <c r="E937" i="1" s="1"/>
  <c r="G935" i="1" s="1"/>
  <c r="E457" i="1"/>
  <c r="E477" i="1" s="1"/>
  <c r="E456" i="1"/>
  <c r="E476" i="1" s="1"/>
  <c r="G188" i="1"/>
  <c r="E1539" i="1" l="1"/>
  <c r="G475" i="1"/>
  <c r="G1225" i="1"/>
  <c r="G1278" i="1"/>
  <c r="G1531" i="1"/>
  <c r="E95" i="1"/>
  <c r="E112" i="1" s="1"/>
  <c r="E1538" i="1" s="1"/>
  <c r="G788" i="1" l="1"/>
  <c r="G591" i="1"/>
  <c r="E1541" i="1"/>
  <c r="G1540" i="1" l="1"/>
  <c r="G111" i="1"/>
  <c r="G690" i="1"/>
  <c r="G1376" i="1"/>
  <c r="G1007" i="1" l="1"/>
  <c r="G1537" i="1" s="1"/>
</calcChain>
</file>

<file path=xl/sharedStrings.xml><?xml version="1.0" encoding="utf-8"?>
<sst xmlns="http://schemas.openxmlformats.org/spreadsheetml/2006/main" count="3818" uniqueCount="1152">
  <si>
    <t>ул. Ворошилова</t>
  </si>
  <si>
    <t>грунт</t>
  </si>
  <si>
    <t>ул. Береговая</t>
  </si>
  <si>
    <t>ул. Комсомольская</t>
  </si>
  <si>
    <t>ул. Красных Орлов</t>
  </si>
  <si>
    <t>ул. Красноармейская</t>
  </si>
  <si>
    <t>ул. Ленина</t>
  </si>
  <si>
    <t>грунтощебень</t>
  </si>
  <si>
    <t>ул. Партизанская</t>
  </si>
  <si>
    <t>ул. Пионерская</t>
  </si>
  <si>
    <t>ул. Степана Разина</t>
  </si>
  <si>
    <t>ул. 8 Марта</t>
  </si>
  <si>
    <t>№ п/п</t>
  </si>
  <si>
    <t>Местоположение</t>
  </si>
  <si>
    <t>Протяженность, м</t>
  </si>
  <si>
    <t>Вид покрытия</t>
  </si>
  <si>
    <t>Назначение</t>
  </si>
  <si>
    <t>деревня Большая Грязнуха</t>
  </si>
  <si>
    <t>Общая протяженность</t>
  </si>
  <si>
    <t>село Травянское</t>
  </si>
  <si>
    <t>ул. Карла Маркса</t>
  </si>
  <si>
    <t>ул. Новая</t>
  </si>
  <si>
    <t>ул. Волкова</t>
  </si>
  <si>
    <t>асфальтобетон</t>
  </si>
  <si>
    <t>ул. Советская</t>
  </si>
  <si>
    <t>ул. 1 Мая</t>
  </si>
  <si>
    <t xml:space="preserve">ул. Крупской </t>
  </si>
  <si>
    <t>ул. Клинова</t>
  </si>
  <si>
    <t xml:space="preserve">ул. Кирова </t>
  </si>
  <si>
    <t>ул. Свердлова</t>
  </si>
  <si>
    <t>ул. Чапаева</t>
  </si>
  <si>
    <t>ул. Буденного</t>
  </si>
  <si>
    <t>ул. Северная</t>
  </si>
  <si>
    <t>ул. Рабочая</t>
  </si>
  <si>
    <t>деревня Кремлёвка</t>
  </si>
  <si>
    <t>ул. Юбилейная</t>
  </si>
  <si>
    <t>село Новоисетское</t>
  </si>
  <si>
    <t>ул. Мира</t>
  </si>
  <si>
    <t>ул. Ленина (центр)</t>
  </si>
  <si>
    <t>ул. Ленина (между домами)</t>
  </si>
  <si>
    <t>ул. Калинина</t>
  </si>
  <si>
    <t>ул. Кирова</t>
  </si>
  <si>
    <t>ул. Набережная</t>
  </si>
  <si>
    <t>ул. Садовая</t>
  </si>
  <si>
    <t>деревня Черноскутова</t>
  </si>
  <si>
    <t>ул. Центральная</t>
  </si>
  <si>
    <t xml:space="preserve">деревня Боевка </t>
  </si>
  <si>
    <t xml:space="preserve">ул. Калинина </t>
  </si>
  <si>
    <t>поселок городского типа Мартюш</t>
  </si>
  <si>
    <t>ул. Молодежная</t>
  </si>
  <si>
    <t>ул. Строителей</t>
  </si>
  <si>
    <t>ул. Речная</t>
  </si>
  <si>
    <t>ул. Кленовая</t>
  </si>
  <si>
    <t>ул. Рябиновая</t>
  </si>
  <si>
    <t>ул. Победы</t>
  </si>
  <si>
    <t xml:space="preserve">ул. Совхозная </t>
  </si>
  <si>
    <t>ул. Школьная</t>
  </si>
  <si>
    <t xml:space="preserve">ул. Советская </t>
  </si>
  <si>
    <t>ул. Титова</t>
  </si>
  <si>
    <t>ул. Пушкина</t>
  </si>
  <si>
    <t>ул. Цветочная</t>
  </si>
  <si>
    <t>ул. Полевая</t>
  </si>
  <si>
    <t>ул. Восточная</t>
  </si>
  <si>
    <t xml:space="preserve">ул. Сиреневая </t>
  </si>
  <si>
    <t>ул. Земляничная</t>
  </si>
  <si>
    <t>ул. Ясная</t>
  </si>
  <si>
    <t>ул. Южная</t>
  </si>
  <si>
    <t>ул. Бажова</t>
  </si>
  <si>
    <t>деревня Брод</t>
  </si>
  <si>
    <t>ул. М. Горького</t>
  </si>
  <si>
    <t>ул. Андропова</t>
  </si>
  <si>
    <t>ул. Гагарина</t>
  </si>
  <si>
    <t>ул. Фрунзе</t>
  </si>
  <si>
    <t>пер. Береговой</t>
  </si>
  <si>
    <t>ул. Д. Бедного</t>
  </si>
  <si>
    <t>ул. Светлая</t>
  </si>
  <si>
    <t>ул. Чистой росы</t>
  </si>
  <si>
    <t>деревня Щербакова</t>
  </si>
  <si>
    <t>ул. Пролетарская</t>
  </si>
  <si>
    <t>ул. Башарина</t>
  </si>
  <si>
    <t>ул. Розы Люксембург</t>
  </si>
  <si>
    <t>ул. Парижской Коммуны</t>
  </si>
  <si>
    <t>ул. Овражная</t>
  </si>
  <si>
    <t>ул. Лесная</t>
  </si>
  <si>
    <t>ул. Красной Зари</t>
  </si>
  <si>
    <t>ул. И. Талькова</t>
  </si>
  <si>
    <t>ул. Исетская</t>
  </si>
  <si>
    <t>ул. Репина</t>
  </si>
  <si>
    <t>ул. Колхозная</t>
  </si>
  <si>
    <t>ул. Солнечная</t>
  </si>
  <si>
    <t>деревня Ключики</t>
  </si>
  <si>
    <t>село Позариха</t>
  </si>
  <si>
    <t>пер. Геологов</t>
  </si>
  <si>
    <t>пер. Заозёрный</t>
  </si>
  <si>
    <t>пер. Калинина</t>
  </si>
  <si>
    <t>ул. Лабораторная</t>
  </si>
  <si>
    <t>ул. Механизаторов</t>
  </si>
  <si>
    <t>ул. Октября</t>
  </si>
  <si>
    <t>ул. Степы Лямина</t>
  </si>
  <si>
    <t>ул. Труда</t>
  </si>
  <si>
    <t>ул. Формовщиков</t>
  </si>
  <si>
    <t>автодорога «с. Позариха – д. Свобода»</t>
  </si>
  <si>
    <t>деревня Беловодье</t>
  </si>
  <si>
    <t>ул. Степная</t>
  </si>
  <si>
    <t xml:space="preserve">автодорога «д. Беловодье – д. Черемхова» </t>
  </si>
  <si>
    <t>деревня Мазуля</t>
  </si>
  <si>
    <t>деревня Свобода</t>
  </si>
  <si>
    <t>пер. Дачный</t>
  </si>
  <si>
    <t>село Покровское</t>
  </si>
  <si>
    <t>ул. Заречная</t>
  </si>
  <si>
    <t>ул. Октябрьская</t>
  </si>
  <si>
    <t>ул. Студенческая</t>
  </si>
  <si>
    <t>ул. Специалистов</t>
  </si>
  <si>
    <t>ул. Ветеранов</t>
  </si>
  <si>
    <t>деревня Малое Белоносова</t>
  </si>
  <si>
    <t>ул. Молодёжная</t>
  </si>
  <si>
    <t>деревня Часовая</t>
  </si>
  <si>
    <t>посёлок Первомайский</t>
  </si>
  <si>
    <t>ул. 40 Лет Победы</t>
  </si>
  <si>
    <t>поселок Степной</t>
  </si>
  <si>
    <t>село Барабановское</t>
  </si>
  <si>
    <t>пер. Кирова</t>
  </si>
  <si>
    <t>ул. Куйбышева</t>
  </si>
  <si>
    <t>автодорога «с. Барабановское – Садоводческое товарищество»</t>
  </si>
  <si>
    <t>деревня Гашенева</t>
  </si>
  <si>
    <t>деревня Комарова</t>
  </si>
  <si>
    <t>ул. Декабристов</t>
  </si>
  <si>
    <t>ул. Малышева</t>
  </si>
  <si>
    <t>деревня Черемисская</t>
  </si>
  <si>
    <t>ул. Крупской</t>
  </si>
  <si>
    <t>село Смолинское</t>
  </si>
  <si>
    <t>ул. Зеленая</t>
  </si>
  <si>
    <t>пер. Коммунальный</t>
  </si>
  <si>
    <t>поселок Горный</t>
  </si>
  <si>
    <t>ул. Нагорная</t>
  </si>
  <si>
    <t>автодорога «Объездная п. Горный»</t>
  </si>
  <si>
    <t>деревня Перебор</t>
  </si>
  <si>
    <t>деревня Бекленищева</t>
  </si>
  <si>
    <t>деревня Ключи</t>
  </si>
  <si>
    <t>ул. Н. Воли</t>
  </si>
  <si>
    <t>ул. Максима Горького</t>
  </si>
  <si>
    <t>село Кисловское</t>
  </si>
  <si>
    <t>пер. Кисловский</t>
  </si>
  <si>
    <t>автодорога от ж.д. Казармы до ул. Пролетарской</t>
  </si>
  <si>
    <t>автодорога от д. Кисловское до а/д «с. Покровское – г. Богданович»</t>
  </si>
  <si>
    <t>деревня Соколова</t>
  </si>
  <si>
    <t>поселок Лебяжье</t>
  </si>
  <si>
    <t>ул. Терешковой</t>
  </si>
  <si>
    <t>пер. Садовый</t>
  </si>
  <si>
    <t>пер. Школьный</t>
  </si>
  <si>
    <t>автодорога от п. Лебяжье до а/д          «с. Покровское – г. Богданович»</t>
  </si>
  <si>
    <t>деревня Большее Белоносова</t>
  </si>
  <si>
    <t>ул. Космонавтов</t>
  </si>
  <si>
    <t>ул. Первомайская</t>
  </si>
  <si>
    <t>деревня Бубнова</t>
  </si>
  <si>
    <t>деревня Мосино</t>
  </si>
  <si>
    <t>ул. Ячменева</t>
  </si>
  <si>
    <t>пер. Бажова</t>
  </si>
  <si>
    <t>деревня Чечулина</t>
  </si>
  <si>
    <t>автодорога от д. Чечулина до а/д          «с. Покровское – г. Богданович»</t>
  </si>
  <si>
    <t>село Клевакинское</t>
  </si>
  <si>
    <t>ул. Уральская</t>
  </si>
  <si>
    <t>деревня Мухлынино</t>
  </si>
  <si>
    <t>ул. Кузнецова</t>
  </si>
  <si>
    <t>пер. Восточный</t>
  </si>
  <si>
    <t>деревня Малиновка</t>
  </si>
  <si>
    <t>автодорога «д. Большое Белоносова – д. Малиновка»</t>
  </si>
  <si>
    <t>село Колчедан</t>
  </si>
  <si>
    <t>ул. Беляева</t>
  </si>
  <si>
    <t>ул. Камышевская</t>
  </si>
  <si>
    <t>ул. Заводская</t>
  </si>
  <si>
    <t>пер. Юбилейный</t>
  </si>
  <si>
    <t>автодорога от с. Колчедан до п. Колчедан</t>
  </si>
  <si>
    <t>ул. Рудничная</t>
  </si>
  <si>
    <t>ул. Ильича</t>
  </si>
  <si>
    <t>ул. Ани Семянниковой</t>
  </si>
  <si>
    <t>село Исетское</t>
  </si>
  <si>
    <t>пер. Октябрьский</t>
  </si>
  <si>
    <t>село Маминское</t>
  </si>
  <si>
    <t>ул. Фурманова</t>
  </si>
  <si>
    <t>автодорога «с. Маминское – д. Давыдова»</t>
  </si>
  <si>
    <t>село Троицкое</t>
  </si>
  <si>
    <t>деревня Шилова</t>
  </si>
  <si>
    <t>деревня Старикова</t>
  </si>
  <si>
    <t>ул. Комарова</t>
  </si>
  <si>
    <t>деревня Давыдова</t>
  </si>
  <si>
    <t>деревня Крайчикова</t>
  </si>
  <si>
    <t xml:space="preserve">ул. Западная </t>
  </si>
  <si>
    <t>село Окулово</t>
  </si>
  <si>
    <t>проезд на кладбище</t>
  </si>
  <si>
    <t>поселок Новый Быт</t>
  </si>
  <si>
    <t>ул. Горького</t>
  </si>
  <si>
    <t>ул. Горняков</t>
  </si>
  <si>
    <t>автодорога на Пожарный Пирс</t>
  </si>
  <si>
    <t>поселок Синарский</t>
  </si>
  <si>
    <t>ул. Железнодорожная</t>
  </si>
  <si>
    <t>автодорога от п. Синарский до д. Чайкина</t>
  </si>
  <si>
    <t>деревня Чайкина</t>
  </si>
  <si>
    <t>деревня Потаскуева</t>
  </si>
  <si>
    <t>деревня Боготенкова</t>
  </si>
  <si>
    <t>ул. Моховая</t>
  </si>
  <si>
    <t>село Рыбниковское</t>
  </si>
  <si>
    <t>ул. Блюхера</t>
  </si>
  <si>
    <t>ул. Дмитриева</t>
  </si>
  <si>
    <t>ул. Красина</t>
  </si>
  <si>
    <t>ул. Луначарского</t>
  </si>
  <si>
    <t>село Сипавское</t>
  </si>
  <si>
    <t>село Пирогова</t>
  </si>
  <si>
    <t>ул. Уральских Бойцов</t>
  </si>
  <si>
    <t>автодорога от с. Пирогова до автодороги «Южный обход г. Каменска-Уральского»</t>
  </si>
  <si>
    <t>поселок Ленинский</t>
  </si>
  <si>
    <t>ул. Чкалова</t>
  </si>
  <si>
    <t>автодорога к Пожарному водоёму №1</t>
  </si>
  <si>
    <t>автодорога к водонапорной башне №1</t>
  </si>
  <si>
    <t>автодорога до ГРС</t>
  </si>
  <si>
    <t>автодорога до ТП №1</t>
  </si>
  <si>
    <t>автодорога до ТП №2</t>
  </si>
  <si>
    <t>поселок Октябрьский</t>
  </si>
  <si>
    <t>автодорога от п. Октябрьский до а/д «г. Сысерть – д. Часовая»</t>
  </si>
  <si>
    <t>автодорога к Пожарному водоёму</t>
  </si>
  <si>
    <t>автодорога к водонапорной башне</t>
  </si>
  <si>
    <t>автодорога до ТП</t>
  </si>
  <si>
    <t>деревня Походилова</t>
  </si>
  <si>
    <t>ул. Трубачева</t>
  </si>
  <si>
    <t>автодорога до карьера в д. Походилова</t>
  </si>
  <si>
    <t>внутриквартальные проезды</t>
  </si>
  <si>
    <t>село Сосновское</t>
  </si>
  <si>
    <t>ул. Амурская</t>
  </si>
  <si>
    <t>ул. Озерная</t>
  </si>
  <si>
    <t>автодорога на кладбище</t>
  </si>
  <si>
    <t xml:space="preserve">автодорога к водонапорной башне </t>
  </si>
  <si>
    <t>село Черемхова</t>
  </si>
  <si>
    <t>ул. Абрамова</t>
  </si>
  <si>
    <t>ул. Трубников</t>
  </si>
  <si>
    <t>пер. Полевой</t>
  </si>
  <si>
    <t>деревня Черноусова</t>
  </si>
  <si>
    <t>ул. Каменская</t>
  </si>
  <si>
    <t>пер. Речной</t>
  </si>
  <si>
    <t>Итого по Травянской сельской администрации</t>
  </si>
  <si>
    <t xml:space="preserve">Травянская сельская администрация </t>
  </si>
  <si>
    <t>Итого по Новоисетской сельской администрации</t>
  </si>
  <si>
    <t xml:space="preserve">Новоисетская сельская администрация </t>
  </si>
  <si>
    <t>Итого по Бродовской сельской администрации</t>
  </si>
  <si>
    <t xml:space="preserve">Бродовская сельская администрация </t>
  </si>
  <si>
    <t>Итого по Позарихинской сельской администрации</t>
  </si>
  <si>
    <t xml:space="preserve">Позарихинская сельская администрация </t>
  </si>
  <si>
    <t>Итого по Покровской сельской администрации</t>
  </si>
  <si>
    <t xml:space="preserve">Покровская сельская администрация </t>
  </si>
  <si>
    <t>Итого по Барабановской сельской администрации</t>
  </si>
  <si>
    <t xml:space="preserve">Барабановская сельская администрация </t>
  </si>
  <si>
    <t>Итого по Горноисетской сельской администрации</t>
  </si>
  <si>
    <t xml:space="preserve">Горноисетская сельская администрация </t>
  </si>
  <si>
    <t>Итого по Кисловской сельской администрации</t>
  </si>
  <si>
    <t>Кисловская сельская администрация</t>
  </si>
  <si>
    <t>Итого по Клевакинской сельской администрации</t>
  </si>
  <si>
    <t xml:space="preserve">Клевакинская сельская администрация </t>
  </si>
  <si>
    <t>Итого по Колчеданской сельской администрации</t>
  </si>
  <si>
    <t xml:space="preserve">Колчеданская сельская администрация </t>
  </si>
  <si>
    <t>Итого по Маминской сельской администрации</t>
  </si>
  <si>
    <t>Маминская сельская администрация</t>
  </si>
  <si>
    <t xml:space="preserve">Окуловская сельская администрация </t>
  </si>
  <si>
    <t>Итого по Окуловской сельской администрации</t>
  </si>
  <si>
    <t>Итого по Рыбниковской сельской администрации</t>
  </si>
  <si>
    <t>Итого по Сипавской сельской администрации</t>
  </si>
  <si>
    <t xml:space="preserve">Сипавская сельская администрация </t>
  </si>
  <si>
    <t>Итого по Сосновской сельской администрации</t>
  </si>
  <si>
    <t xml:space="preserve">Сосновская сельская администрация </t>
  </si>
  <si>
    <t>Итого по Черемховской сельской администрации</t>
  </si>
  <si>
    <t>Черемховская сельская администрация</t>
  </si>
  <si>
    <t>Итого по Муниципальному образованию "Каменский городской округ</t>
  </si>
  <si>
    <t xml:space="preserve">Рыбниковская сельская администрация </t>
  </si>
  <si>
    <t>−</t>
  </si>
  <si>
    <t>Переулок между ул. Ворошилова и ул. Юбилейная</t>
  </si>
  <si>
    <t>Связь внутри нас. пункта</t>
  </si>
  <si>
    <t>Связь внутри нас. Пункта</t>
  </si>
  <si>
    <t>Внутриквартальный переулок №1</t>
  </si>
  <si>
    <t>Внутриквартальный переулок №2</t>
  </si>
  <si>
    <t>Внутриквартальный переулок №3</t>
  </si>
  <si>
    <t>Внутриквартальный переулок №4</t>
  </si>
  <si>
    <t>ул.Кирова</t>
  </si>
  <si>
    <t>переулок между ул. Кирова и ул. Мира</t>
  </si>
  <si>
    <t>переулок между ул. Кирова и ул. Ленина</t>
  </si>
  <si>
    <t>переулок между ул. Комсомольская - ул. Центральная</t>
  </si>
  <si>
    <t>переулок между ул. Комсомольская - ул. Красных Орлов</t>
  </si>
  <si>
    <t>переулок между ул. Новая - ул. Центральная</t>
  </si>
  <si>
    <t>переулок между ул. Чапаева - ул. Ленина</t>
  </si>
  <si>
    <t>переулок между ул. Чапаева - ул. Красных Орлов</t>
  </si>
  <si>
    <t>Связь между нас. Пунктами</t>
  </si>
  <si>
    <t>Связь между нас. Пункта</t>
  </si>
  <si>
    <t xml:space="preserve">автодорога от п. Горный до д. Перебор </t>
  </si>
  <si>
    <t xml:space="preserve">ул. Набережная </t>
  </si>
  <si>
    <t>заезд №1</t>
  </si>
  <si>
    <t>ул. Горная</t>
  </si>
  <si>
    <t>ул. Станционная</t>
  </si>
  <si>
    <t>автодорога от п./л. «Колосок» до автодороги «г. Сысерть – д. Часовая»</t>
  </si>
  <si>
    <t>автодорога от с. Пирогова до д. Крайчикова</t>
  </si>
  <si>
    <t>переулок от ул. Свердлова до ул. Чапаева</t>
  </si>
  <si>
    <t>№ свидетельства о праве собственности</t>
  </si>
  <si>
    <t>автомобильная дорога "г. Каменск-Уральский - д. Кремлевка"</t>
  </si>
  <si>
    <t>автомобильная дорога "д. Кремлевка - Садоводческое товарищество"</t>
  </si>
  <si>
    <t>66 АЕ 609240</t>
  </si>
  <si>
    <t>66АЕ609448</t>
  </si>
  <si>
    <t>участок 1 66АЕ609364</t>
  </si>
  <si>
    <t>участок 2 66АЕ609234</t>
  </si>
  <si>
    <t>автомобильная дорога "д. Щербакова - д. Ключи</t>
  </si>
  <si>
    <t>участок 1 66АЕ609446</t>
  </si>
  <si>
    <t>участок 2 66АЕ609235</t>
  </si>
  <si>
    <t>участок 3 66АЕ609447</t>
  </si>
  <si>
    <t>участок 4 66АЕ609358</t>
  </si>
  <si>
    <t xml:space="preserve">участок 1 66АЕ609236 </t>
  </si>
  <si>
    <t>участок 2 66АЕ609452</t>
  </si>
  <si>
    <t>66АЕ519288</t>
  </si>
  <si>
    <t>участок 1 66АЕ519291</t>
  </si>
  <si>
    <t>участок 2 66АЕ519357</t>
  </si>
  <si>
    <t>участок 3 66АЕ519361</t>
  </si>
  <si>
    <t>участок 4 66АЕ519362</t>
  </si>
  <si>
    <t>автомобильная дорога "с. Позариха - д. Мазуля</t>
  </si>
  <si>
    <t>учаток 1 66АЕ519292</t>
  </si>
  <si>
    <t>учаток 2 66АЕ519290</t>
  </si>
  <si>
    <t>учаток 3 66АЕ519289</t>
  </si>
  <si>
    <t>автодорога "с. Барабановское - д. Гашенева - д. Комарова - д. Черемисская"</t>
  </si>
  <si>
    <t>участок 1 66АЕ519299</t>
  </si>
  <si>
    <t>участок 2 66АЕ519301</t>
  </si>
  <si>
    <t>участок 3 66АЕ519298</t>
  </si>
  <si>
    <t>участок 4 66АЕ519297</t>
  </si>
  <si>
    <t>участок 5 66АЕ519302</t>
  </si>
  <si>
    <t>участок 6 66АЕ519304</t>
  </si>
  <si>
    <t>участок 7 66АЕ519296</t>
  </si>
  <si>
    <t>автомобильная дорога "Подъезд к с. Смолинское"</t>
  </si>
  <si>
    <t>участок 1 66АЕ827092</t>
  </si>
  <si>
    <t>участок 2 66АЕ827030</t>
  </si>
  <si>
    <t>участок 1 66АЕ609233</t>
  </si>
  <si>
    <t>участок 2 66АЕ609238</t>
  </si>
  <si>
    <t>участок 1 66АЕ609237</t>
  </si>
  <si>
    <t>участок 2 66АЕ609241</t>
  </si>
  <si>
    <t>66АЕ609453</t>
  </si>
  <si>
    <t>заезд центральный от автомобильной дороги "г. Каменск-Уральский - с. Клевакинское"</t>
  </si>
  <si>
    <t>66АЕ609365</t>
  </si>
  <si>
    <t>участок 1 66АЕ609363</t>
  </si>
  <si>
    <t>участок 2 66АЕ609444</t>
  </si>
  <si>
    <t>участок 1 66АЕ609359</t>
  </si>
  <si>
    <t>участок 2 66АЕ609362</t>
  </si>
  <si>
    <t>участок 3 66АЕ609239</t>
  </si>
  <si>
    <t>участок 4 66АЕ609361</t>
  </si>
  <si>
    <t>участок 5 66АЕ609360</t>
  </si>
  <si>
    <t>66АЕ609451</t>
  </si>
  <si>
    <t>участок 1 66АЕ320015</t>
  </si>
  <si>
    <t>участок 2 66АЕ320013</t>
  </si>
  <si>
    <t>участок 3 66АЕ519293</t>
  </si>
  <si>
    <t>участок 4 66АЕ519295</t>
  </si>
  <si>
    <t>автомобильная дорога "д. Окулова - д. Потаскуево"</t>
  </si>
  <si>
    <t>Участок 1 66АЕ519294</t>
  </si>
  <si>
    <t>Участок 2 66АЕ519300</t>
  </si>
  <si>
    <t>Участок 3 66АЕ519303</t>
  </si>
  <si>
    <t>автомобильная дорога "с. Рыбниковская - д. Шаблиш"  до границы Каменского городского округа Свердловской области</t>
  </si>
  <si>
    <t>участок 1 66АЕ609445</t>
  </si>
  <si>
    <t>участок 2 66АЕ609449</t>
  </si>
  <si>
    <t>участок 1 66АЕ519287</t>
  </si>
  <si>
    <t>участок 2 66АЕ519364</t>
  </si>
  <si>
    <t>участок 3 66АЕ519360</t>
  </si>
  <si>
    <t>участок 1 66АЕ609366</t>
  </si>
  <si>
    <t>участок 2 66АЕ609356</t>
  </si>
  <si>
    <t>участок 1 66АЕ609357</t>
  </si>
  <si>
    <t>участок 2 66АЕ609368</t>
  </si>
  <si>
    <t>автомобильная дорога "Подъезд к д. Походилова от а/д г. Сысерть-д. Часовая"</t>
  </si>
  <si>
    <t>Из них в муниципальной собственности Каменского городского округа</t>
  </si>
  <si>
    <t>посёлок Солнечный</t>
  </si>
  <si>
    <t>Подъезд к кладбищу с. Рыбниковское</t>
  </si>
  <si>
    <t> ул. Грушевая</t>
  </si>
  <si>
    <t> ул. Зеленая</t>
  </si>
  <si>
    <t>ул. Сиреневая</t>
  </si>
  <si>
    <t>ул. Покровская</t>
  </si>
  <si>
    <t>ул. Вишневая</t>
  </si>
  <si>
    <t>ул. Березовая</t>
  </si>
  <si>
    <t>ул. Академика Демидова</t>
  </si>
  <si>
    <t>автомобильная дорога "с. Клевакино - д. Мосино"</t>
  </si>
  <si>
    <t>ул. Академика Лихачева</t>
  </si>
  <si>
    <t xml:space="preserve">ул. Радужная </t>
  </si>
  <si>
    <t>ул. Весенняя</t>
  </si>
  <si>
    <t>ул. Изумрудная</t>
  </si>
  <si>
    <t>ул. Летняя</t>
  </si>
  <si>
    <t>ул. Бродовская</t>
  </si>
  <si>
    <t>ул. Зеленая Роща</t>
  </si>
  <si>
    <t>ул. Дачная</t>
  </si>
  <si>
    <t>пер. Новый</t>
  </si>
  <si>
    <t>ул. 70 лет Победы</t>
  </si>
  <si>
    <t>Перечень автомобильных дорог общего пользования местного значения муниципального образования «Каменский городской округ»</t>
  </si>
  <si>
    <t>ул. Рассветная</t>
  </si>
  <si>
    <t>ул. Лучезарная</t>
  </si>
  <si>
    <t>ул. Сосновая</t>
  </si>
  <si>
    <t>ул. Радужная</t>
  </si>
  <si>
    <t>ул. Луговая</t>
  </si>
  <si>
    <t>ст. Перебор</t>
  </si>
  <si>
    <t>автомобильная дорога "Подъезд к кладбищу с. Смолинское"</t>
  </si>
  <si>
    <t>ул. Фабричная</t>
  </si>
  <si>
    <t>автомобильная дорога "Подъезд к д. Ключи от автомобильной дороги "г. Кменск-Уральский-с. Рыбниковское-п. Горный"</t>
  </si>
  <si>
    <t>Идентификационный номер</t>
  </si>
  <si>
    <t>65-222-880 ОП МГ-016</t>
  </si>
  <si>
    <t>65-222-875 ОП МГ-001</t>
  </si>
  <si>
    <t>65-222-875 ОП МГ-002</t>
  </si>
  <si>
    <t>65-222-875 ОП МГ-003</t>
  </si>
  <si>
    <t>65-222-875 ОП МГ-004</t>
  </si>
  <si>
    <t>65-222-875 ОП МГ-005</t>
  </si>
  <si>
    <t>65-222-875 ОП МГ-006</t>
  </si>
  <si>
    <t>65-222-875 ОП МГ-007</t>
  </si>
  <si>
    <t>65-222-875 ОП МГ-008</t>
  </si>
  <si>
    <t>65-222-875 ОП МГ-009</t>
  </si>
  <si>
    <t>65-222-875 ОП МГ-010</t>
  </si>
  <si>
    <t>65-222-875 ОП МГ-011</t>
  </si>
  <si>
    <t>65-222-875 ОП МГ-012</t>
  </si>
  <si>
    <t>65-222-875 ОП МГ-013</t>
  </si>
  <si>
    <t>65-222-875 ОП МГ-014</t>
  </si>
  <si>
    <t>65-222-875 ОП МГ-015</t>
  </si>
  <si>
    <t>65-222-875 ОП МГ-016</t>
  </si>
  <si>
    <t>65-222-875 ОП МГ-017</t>
  </si>
  <si>
    <t>65-222-875 ОП МГ-018</t>
  </si>
  <si>
    <t>65-222-875 ОП МГ-019</t>
  </si>
  <si>
    <t>65-222-875 ОП МГ-020</t>
  </si>
  <si>
    <t>65-222-875 ОП МГ-021</t>
  </si>
  <si>
    <t>65-222-875 ОП МГ-022</t>
  </si>
  <si>
    <t>65-222-875 ОП МГ-023</t>
  </si>
  <si>
    <t>65-222-875 ОП МГ-024</t>
  </si>
  <si>
    <t>65-222-875 ОП МГ-025</t>
  </si>
  <si>
    <t>65-222-875 ОП МГ-026</t>
  </si>
  <si>
    <t>65-222-875 ОП МГ-027</t>
  </si>
  <si>
    <t>65-222-875 ОП МГ-028</t>
  </si>
  <si>
    <t>65-222-875 ОП МГ-029</t>
  </si>
  <si>
    <t>65-222-875 ОП МГ-030</t>
  </si>
  <si>
    <t>65-222-875 ОП МГ-031</t>
  </si>
  <si>
    <t>65-222-875 ОП МГ-032</t>
  </si>
  <si>
    <t>65-222-875 ОП МГ-033</t>
  </si>
  <si>
    <t>65-222-875 ОП МГ-034</t>
  </si>
  <si>
    <t>65-222-875 ОП МГ-035</t>
  </si>
  <si>
    <t>65-222-875 ОП МГ-036</t>
  </si>
  <si>
    <t>65-222-875 ОП МГ-037</t>
  </si>
  <si>
    <t>65-222-875 ОП МГ-038</t>
  </si>
  <si>
    <t>65-222-873 ОП МГ-001</t>
  </si>
  <si>
    <t>65-222-873 ОП МГ-002</t>
  </si>
  <si>
    <t>65-222-873 ОП МГ-003</t>
  </si>
  <si>
    <t>65-222-873 ОП МГ-004</t>
  </si>
  <si>
    <t>65-222-873 ОП МГ-005</t>
  </si>
  <si>
    <t>65-222-873 ОП МГ-006</t>
  </si>
  <si>
    <t>65-222-873 ОП МГ-007</t>
  </si>
  <si>
    <t>65-222-873 ОП МГ-008</t>
  </si>
  <si>
    <t>65-222-873 ОП МГ-009</t>
  </si>
  <si>
    <t>65-222-873 ОП МГ-010</t>
  </si>
  <si>
    <t>65-222-873 ОП МГ-011</t>
  </si>
  <si>
    <t>65-222-873 ОП МГ-012</t>
  </si>
  <si>
    <t>65-222-873 ОП МГ-013</t>
  </si>
  <si>
    <t>65-222-873 ОП МГ-014</t>
  </si>
  <si>
    <t>65-222-873 ОП МГ-015</t>
  </si>
  <si>
    <t>65-222-873 ОП МГ-016</t>
  </si>
  <si>
    <t>65-222-873 ОП МГ-017</t>
  </si>
  <si>
    <t>65-222-873 ОП МГ-018</t>
  </si>
  <si>
    <t>65-222-873 ОП МГ-019</t>
  </si>
  <si>
    <t>65-222-870 ОП МГ-001</t>
  </si>
  <si>
    <t>65-222-870 ОП МГ-002</t>
  </si>
  <si>
    <t>65-222-870 ОП МГ-003</t>
  </si>
  <si>
    <t>65-222-870 ОП МГ-004</t>
  </si>
  <si>
    <t>65-222-870 ОП МГ-005</t>
  </si>
  <si>
    <t>65-222-870 ОП МГ-006</t>
  </si>
  <si>
    <t>65-222-870 ОП МГ-007</t>
  </si>
  <si>
    <t>65-222-870 ОП МГ-008</t>
  </si>
  <si>
    <t>65-222-870 ОП МГ-009</t>
  </si>
  <si>
    <t>65-222-870 ОП МГ-010</t>
  </si>
  <si>
    <t>65-222-870 ОП МГ-011</t>
  </si>
  <si>
    <t>65-222-870 ОП МГ-012</t>
  </si>
  <si>
    <t>65-222-870 ОП МГ-013</t>
  </si>
  <si>
    <t>65-222-870 ОП МГ-014</t>
  </si>
  <si>
    <t>65-222-855 ОП МГ-001</t>
  </si>
  <si>
    <t>65-222-855 ОП МГ-002</t>
  </si>
  <si>
    <t>65-222-855 ОП МГ-003</t>
  </si>
  <si>
    <t>65-222-855 ОП МГ-004</t>
  </si>
  <si>
    <t>65-222-855 ОП МГ-005</t>
  </si>
  <si>
    <t>65-222-855 ОП МГ-006</t>
  </si>
  <si>
    <t>65-222-855 ОП МГ-007</t>
  </si>
  <si>
    <t>65-222-855 ОП МГ-008</t>
  </si>
  <si>
    <t>65-222-855 ОП МГ-009</t>
  </si>
  <si>
    <t>65-222-855 ОП МГ-010</t>
  </si>
  <si>
    <t>65-222-855 ОП МГ-011</t>
  </si>
  <si>
    <t>65-222-855 ОП МГ-012</t>
  </si>
  <si>
    <t>65-222-855 ОП МГ-013</t>
  </si>
  <si>
    <t>65-222-855 ОП МГ-014</t>
  </si>
  <si>
    <t>65-222-855 ОП МГ-015</t>
  </si>
  <si>
    <t>65-222-855 ОП МГ-016</t>
  </si>
  <si>
    <t>65-222-855 ОП МГ-017</t>
  </si>
  <si>
    <t>65-222-855 ОП МГ-018</t>
  </si>
  <si>
    <t>65-222-855 ОП МГ-019</t>
  </si>
  <si>
    <t>65-222-855 ОП МГ-020</t>
  </si>
  <si>
    <t>65-222-855 ОП МГ-021</t>
  </si>
  <si>
    <t>65-222-855 ОП МГ-022</t>
  </si>
  <si>
    <t>65-222-855 ОП МГ-023</t>
  </si>
  <si>
    <t>65-222-855 ОП МГ-024</t>
  </si>
  <si>
    <t>65-222-855 ОП МГ-025</t>
  </si>
  <si>
    <t>65-222-855 ОП МГ-026</t>
  </si>
  <si>
    <t>65-222-855 ОП МГ-027</t>
  </si>
  <si>
    <t>65-222-855 ОП МГ-028</t>
  </si>
  <si>
    <t>65-222-855 ОП МГ-029</t>
  </si>
  <si>
    <t>65-222-855 ОП МГ-030</t>
  </si>
  <si>
    <t>65-222-855 ОП МГ-031</t>
  </si>
  <si>
    <t>65-222-855 ОП МГ-032</t>
  </si>
  <si>
    <t>65-222-855 ОП МГ-033</t>
  </si>
  <si>
    <t>65-222-855 ОП МГ-034</t>
  </si>
  <si>
    <t>65-222-855 ОП МГ-036</t>
  </si>
  <si>
    <t>65-222-855 ОП МГ-037</t>
  </si>
  <si>
    <t>65-222-855 ОП МГ-038</t>
  </si>
  <si>
    <t>65-222-855 ОП МГ-039</t>
  </si>
  <si>
    <t>65-222-855 ОП МГ-040</t>
  </si>
  <si>
    <t>65-222-850 ОП МГ-002</t>
  </si>
  <si>
    <t>65-222-850 ОП МГ-003</t>
  </si>
  <si>
    <t>65-222-850 ОП МГ-004</t>
  </si>
  <si>
    <t>65-222-850 ОП МГ-005</t>
  </si>
  <si>
    <t>65-222-850 ОП МГ-006</t>
  </si>
  <si>
    <t>65-222-850 ОП МГ-007</t>
  </si>
  <si>
    <t>65-222-850 ОП МГ-008</t>
  </si>
  <si>
    <t>65-222-850 ОП МГ-009</t>
  </si>
  <si>
    <t>65-222-850 ОП МГ-010</t>
  </si>
  <si>
    <t>65-222-850 ОП МГ-011</t>
  </si>
  <si>
    <t>65-222-850 ОП МГ-012</t>
  </si>
  <si>
    <t>65-222-850 ОП МГ-013</t>
  </si>
  <si>
    <t>65-222-850 ОП МГ-014</t>
  </si>
  <si>
    <t>65-222-850 ОП МГ-015</t>
  </si>
  <si>
    <t>65-222-850 ОП МГ-016</t>
  </si>
  <si>
    <t>65-222-850 ОП МГ-017</t>
  </si>
  <si>
    <t>65-222-850 ОП МГ-018</t>
  </si>
  <si>
    <t>65-222-850 ОП МГ-019</t>
  </si>
  <si>
    <t>65-222-850 ОП МГ-020</t>
  </si>
  <si>
    <t>65-222-850 ОП МГ-021</t>
  </si>
  <si>
    <t>65-222-850 ОП МГ-023</t>
  </si>
  <si>
    <t>65-222-840 ОП МГ-001</t>
  </si>
  <si>
    <t>65-222-840 ОП МГ-002</t>
  </si>
  <si>
    <t>65-222-840 ОП МГ-003</t>
  </si>
  <si>
    <t>65-222-840 ОП МГ-004</t>
  </si>
  <si>
    <t>65-222-840 ОП МГ-005</t>
  </si>
  <si>
    <t>65-222-840 ОП МГ-006</t>
  </si>
  <si>
    <t>65-222-840 ОП МГ-007</t>
  </si>
  <si>
    <t>65-222-840 ОП МГ-008</t>
  </si>
  <si>
    <t>65-222-840 ОП МГ-009</t>
  </si>
  <si>
    <t>65-222-840 ОП МГ-010</t>
  </si>
  <si>
    <t>65-222-840 ОП МГ-011</t>
  </si>
  <si>
    <t>65-222-840 ОП МГ-012</t>
  </si>
  <si>
    <t>65-222-840 ОП МГ-013</t>
  </si>
  <si>
    <t>65-222-840 ОП МГ-014</t>
  </si>
  <si>
    <t>65-222-840 ОП МГ-015</t>
  </si>
  <si>
    <t>65-222-840 ОП МГ-016</t>
  </si>
  <si>
    <t>65-222-840 ОП МГ-017</t>
  </si>
  <si>
    <t>65-222-840 ОП МГ-018</t>
  </si>
  <si>
    <t>65-222-840 ОП МГ-019</t>
  </si>
  <si>
    <t>65-222-840 ОП МГ-020</t>
  </si>
  <si>
    <t>65-222-840 ОП МГ-021</t>
  </si>
  <si>
    <t>65-222-840 ОП МГ-022</t>
  </si>
  <si>
    <t>65-222-835 ОП МГ-001</t>
  </si>
  <si>
    <t>65-222-835 ОП МГ-002</t>
  </si>
  <si>
    <t>65-222-835 ОП МГ-003</t>
  </si>
  <si>
    <t>65-222-835 ОП МГ-004</t>
  </si>
  <si>
    <t>65-222-835 ОП МГ-005</t>
  </si>
  <si>
    <t>65-222-835 ОП МГ-006</t>
  </si>
  <si>
    <t>65-222-835 ОП МГ-007</t>
  </si>
  <si>
    <t>65-222-835 ОП МГ-008</t>
  </si>
  <si>
    <t>65-222-835 ОП МГ-009</t>
  </si>
  <si>
    <t>65-222-835 ОП МГ-010</t>
  </si>
  <si>
    <t>65-222-835 ОП МГ-011</t>
  </si>
  <si>
    <t>65-222-835 ОП МГ-012</t>
  </si>
  <si>
    <t>65-222-835 ОП МГ-013</t>
  </si>
  <si>
    <t>65-222-835 ОП МГ-014</t>
  </si>
  <si>
    <t>65-222-835 ОП МГ-015</t>
  </si>
  <si>
    <t>65-222-835 ОП МГ-016</t>
  </si>
  <si>
    <t>65-222-835 ОП МГ-017</t>
  </si>
  <si>
    <t>65-222-835 ОП МГ-018</t>
  </si>
  <si>
    <t>65-222-835 ОП МГ-019</t>
  </si>
  <si>
    <t>65-222-835 ОП МГ-020</t>
  </si>
  <si>
    <t>65-222-835 ОП МГ-021</t>
  </si>
  <si>
    <t>65-222-835 ОП МГ-022</t>
  </si>
  <si>
    <t>65-222-835 ОП МГ-023</t>
  </si>
  <si>
    <t>65-222-835 ОП МГ-024</t>
  </si>
  <si>
    <t>65-222-835 ОП МГ-025</t>
  </si>
  <si>
    <t>65-222-850 ОП МГ-024</t>
  </si>
  <si>
    <t>65-222-850 ОП МГ-025</t>
  </si>
  <si>
    <t>65-222-850 ОП МГ-026</t>
  </si>
  <si>
    <t>65-222-830 ОП МГ-001</t>
  </si>
  <si>
    <t>65-222-830 ОП МГ-002</t>
  </si>
  <si>
    <t>65-222-830 ОП МГ-003</t>
  </si>
  <si>
    <t>65-222-830 ОП МГ-004</t>
  </si>
  <si>
    <t>65-222-830 ОП МГ-005</t>
  </si>
  <si>
    <t>65-222-830 ОП МГ-006</t>
  </si>
  <si>
    <t>65-222-830 ОП МГ-007</t>
  </si>
  <si>
    <t>65-222-830 ОП МГ-008</t>
  </si>
  <si>
    <t>65-222-830 ОП МГ-009</t>
  </si>
  <si>
    <t>65-222-830 ОП МГ-010</t>
  </si>
  <si>
    <t>65-222-830 ОП МГ-011</t>
  </si>
  <si>
    <t>65-222-830 ОП МГ-012</t>
  </si>
  <si>
    <t>65-222-830 ОП МГ-013</t>
  </si>
  <si>
    <t>65-222-830 ОП МГ-014</t>
  </si>
  <si>
    <t>65-222-830 ОП МГ-015</t>
  </si>
  <si>
    <t>65-222-830 ОП МГ-016</t>
  </si>
  <si>
    <t>65-222-830 ОП МГ-017</t>
  </si>
  <si>
    <t>65-222-830 ОП МГ-018</t>
  </si>
  <si>
    <t>65-222-830 ОП МГ-019</t>
  </si>
  <si>
    <t>65-222-830 ОП МГ-020</t>
  </si>
  <si>
    <t>65-222-830 ОП МГ-021</t>
  </si>
  <si>
    <t>65-222-830 ОП МГ-022</t>
  </si>
  <si>
    <t>65-222-880 ОП МГ-017</t>
  </si>
  <si>
    <t>65-222-880 ОП МГ-018</t>
  </si>
  <si>
    <t>65-222-880 ОП МГ-019</t>
  </si>
  <si>
    <t>65-222-880 ОП МГ-001</t>
  </si>
  <si>
    <t>65-222-880 ОП МГ-002</t>
  </si>
  <si>
    <t>65-222-880 ОП МГ-003</t>
  </si>
  <si>
    <t>65-222-880 ОП МГ-004</t>
  </si>
  <si>
    <t>65-222-880 ОП МГ-005</t>
  </si>
  <si>
    <t>65-222-880 ОП МГ-006</t>
  </si>
  <si>
    <t>65-222-880 ОП МГ-007</t>
  </si>
  <si>
    <t>65-222-880 ОП МГ-008</t>
  </si>
  <si>
    <t>65-222-880 ОП МГ-009</t>
  </si>
  <si>
    <t>65-222-880 ОП МГ-010</t>
  </si>
  <si>
    <t>65-222-880 ОП МГ-011</t>
  </si>
  <si>
    <t>65-222-880 ОП МГ-012</t>
  </si>
  <si>
    <t>65-222-880 ОП МГ-013</t>
  </si>
  <si>
    <t>65-222-880 ОП МГ-014</t>
  </si>
  <si>
    <t>65-222-880 ОП МГ-015</t>
  </si>
  <si>
    <t>65-222-880 ОП МГ-025</t>
  </si>
  <si>
    <t>65-222-880 ОП МГ-026</t>
  </si>
  <si>
    <t>65-222-880 ОП МГ-027</t>
  </si>
  <si>
    <t>65-222-880 ОП МГ-028</t>
  </si>
  <si>
    <t>65-222-880 ОП МГ-029</t>
  </si>
  <si>
    <t>65-222-880 ОП МГ-030</t>
  </si>
  <si>
    <t>65-222-880 ОП МГ-031</t>
  </si>
  <si>
    <t>65-222-845 ОП МГ-001</t>
  </si>
  <si>
    <t>65-222-845 ОП МГ-002</t>
  </si>
  <si>
    <t>65-222-845 ОП МГ-003</t>
  </si>
  <si>
    <t>65-222-845 ОП МГ-004</t>
  </si>
  <si>
    <t>65-222-845 ОП МГ-005</t>
  </si>
  <si>
    <t>65-222-845 ОП МГ-006</t>
  </si>
  <si>
    <t>65-222-845 ОП МГ-007</t>
  </si>
  <si>
    <t>65-222-845 ОП МГ-008</t>
  </si>
  <si>
    <t>65-222-845 ОП МГ-009</t>
  </si>
  <si>
    <t>65-222-845 ОП МГ-010</t>
  </si>
  <si>
    <t>65-222-845 ОП МГ-011</t>
  </si>
  <si>
    <t>65-222-845 ОП МГ-012</t>
  </si>
  <si>
    <t>65-222-845 ОП МГ-013</t>
  </si>
  <si>
    <t>65-222-845 ОП МГ-014</t>
  </si>
  <si>
    <t>65-222-845 ОП МГ-015</t>
  </si>
  <si>
    <t>65-222-845 ОП МГ-016</t>
  </si>
  <si>
    <t>65-222-845 ОП МГ-017</t>
  </si>
  <si>
    <t>65-222-845 ОП МГ-018</t>
  </si>
  <si>
    <t>65-222-845 ОП МГ-019</t>
  </si>
  <si>
    <t>65-222-845 ОП МГ-020</t>
  </si>
  <si>
    <t>65-222-845 ОП МГ-021</t>
  </si>
  <si>
    <t>65-222-845 ОП МГ-022</t>
  </si>
  <si>
    <t>65-222-845 ОП МГ-023</t>
  </si>
  <si>
    <t>65-222-845 ОП МГ-024</t>
  </si>
  <si>
    <t>65-222-845 ОП МГ-025</t>
  </si>
  <si>
    <t>65-222-845 ОП МГ-026</t>
  </si>
  <si>
    <t>65-222-845 ОП МГ-027</t>
  </si>
  <si>
    <t>65-222-845 ОП МГ-028</t>
  </si>
  <si>
    <t>65-222-845 ОП МГ-029</t>
  </si>
  <si>
    <t>65-222-845 ОП МГ-030</t>
  </si>
  <si>
    <t>65-222-845 ОП МГ-031</t>
  </si>
  <si>
    <t>65-222-845 ОП МГ-032</t>
  </si>
  <si>
    <t>65-222-820 ОП МГ-002</t>
  </si>
  <si>
    <t>65-222-820 ОП МГ-003</t>
  </si>
  <si>
    <t>65-222-820 ОП МГ-004</t>
  </si>
  <si>
    <t>65-222-820 ОП МГ-005</t>
  </si>
  <si>
    <t>65-222-820 ОП МГ-006</t>
  </si>
  <si>
    <t>65-222-820 ОП МГ-007</t>
  </si>
  <si>
    <t>65-222-820 ОП МГ-008</t>
  </si>
  <si>
    <t>65-222-820 ОП МГ-009</t>
  </si>
  <si>
    <t>65-222-820 ОП МГ-010</t>
  </si>
  <si>
    <t>65-222-820 ОП МГ-011</t>
  </si>
  <si>
    <t>65-222-820 ОП МГ-012</t>
  </si>
  <si>
    <t>65-222-820 ОП МГ-013</t>
  </si>
  <si>
    <t>65-222-820 ОП МГ-014</t>
  </si>
  <si>
    <t>65-222-820 ОП МГ-015</t>
  </si>
  <si>
    <t>65-222-820 ОП МГ-016</t>
  </si>
  <si>
    <t>65-222-820 ОП МГ-017</t>
  </si>
  <si>
    <t>65-222-820 ОП МГ-018</t>
  </si>
  <si>
    <t>65-222-820 ОП МГ-019</t>
  </si>
  <si>
    <t>65-222-820 ОП МГ-020</t>
  </si>
  <si>
    <t>65-222-820 ОП МГ-021</t>
  </si>
  <si>
    <t>65-222-820 ОП МГ-022</t>
  </si>
  <si>
    <t>65-222-820 ОП МГ-023</t>
  </si>
  <si>
    <t>65-222-820 ОП МГ-024</t>
  </si>
  <si>
    <t>65-222-820 ОП МГ-025</t>
  </si>
  <si>
    <t>65-222-820 ОП МГ-026</t>
  </si>
  <si>
    <t>65-222-820 ОП МГ-027</t>
  </si>
  <si>
    <t>65-222-820 ОП МГ-028</t>
  </si>
  <si>
    <t>65-222-820 ОП МГ-029</t>
  </si>
  <si>
    <t>65-222-820 ОП МГ-030</t>
  </si>
  <si>
    <t>65-222-820 ОП МГ-031</t>
  </si>
  <si>
    <t>65-222-820 ОП МГ-032</t>
  </si>
  <si>
    <t>65-222-820 ОП МГ-033</t>
  </si>
  <si>
    <t>65-222-820 ОП МГ-034</t>
  </si>
  <si>
    <t>65-222-820 ОП МГ-035</t>
  </si>
  <si>
    <t>65-222-820 ОП МГ-036</t>
  </si>
  <si>
    <t>65-222-820 ОП МГ-037</t>
  </si>
  <si>
    <t>65-222-820 ОП МГ-038</t>
  </si>
  <si>
    <t>65-222-820 ОП МГ-039</t>
  </si>
  <si>
    <t>65-222-820 ОП МГ-040</t>
  </si>
  <si>
    <t>65-222-820 ОП МГ-041</t>
  </si>
  <si>
    <t>65-222-820 ОП МГ-042</t>
  </si>
  <si>
    <t>65-222-820 ОП МГ-043</t>
  </si>
  <si>
    <t>65-222-820 ОП МГ-044</t>
  </si>
  <si>
    <t>65-222-820 ОП МГ-045</t>
  </si>
  <si>
    <t>65-222-820 ОП МГ-046</t>
  </si>
  <si>
    <t>65-222-820 ОП МГ-047</t>
  </si>
  <si>
    <t>65-222-820 ОП МГ-048</t>
  </si>
  <si>
    <t>65-222-820 ОП МГ-049</t>
  </si>
  <si>
    <t>65-222-820 ОП МГ-050</t>
  </si>
  <si>
    <t>65-222-820 ОП МГ-051</t>
  </si>
  <si>
    <t>65-222-820 ОП МГ-052</t>
  </si>
  <si>
    <t>65-222-820 ОП МГ-053</t>
  </si>
  <si>
    <t>65-222-820 ОП МГ-054</t>
  </si>
  <si>
    <t>65-222-820 ОП МГ-055</t>
  </si>
  <si>
    <t>65-222-820 ОП МГ-056</t>
  </si>
  <si>
    <t>65-222-820 ОП МГ-057</t>
  </si>
  <si>
    <t>65-222-820 ОП МГ-058</t>
  </si>
  <si>
    <t>65-222-820 ОП МГ-059</t>
  </si>
  <si>
    <t>65-222-820 ОП МГ-060</t>
  </si>
  <si>
    <t>65-222-820 ОП МГ-061</t>
  </si>
  <si>
    <t>65-222-820 ОП МГ-062</t>
  </si>
  <si>
    <t>65-222-820 ОП МГ-063</t>
  </si>
  <si>
    <t>65-222-820 ОП МГ-064</t>
  </si>
  <si>
    <t>65-222-820 ОП МГ-065</t>
  </si>
  <si>
    <t>65-222-820 ОП МГ-066</t>
  </si>
  <si>
    <t>65-222-820 ОП МГ-067</t>
  </si>
  <si>
    <t>65-222-820 ОП МГ-068</t>
  </si>
  <si>
    <t>65-222-820 ОП МГ-069</t>
  </si>
  <si>
    <t>65-222-820 ОП МГ-070</t>
  </si>
  <si>
    <t>65-222-820 ОП МГ-071</t>
  </si>
  <si>
    <t>65-222-820 ОП МГ-072</t>
  </si>
  <si>
    <t>65-222-820 ОП МГ-073</t>
  </si>
  <si>
    <t>65-222-820 ОП МГ-074</t>
  </si>
  <si>
    <t>65-222-820 ОП МГ-075</t>
  </si>
  <si>
    <t>65-222-820 ОП МГ-076</t>
  </si>
  <si>
    <t>65-222-820 ОП МГ-077</t>
  </si>
  <si>
    <t>65-222-863 ОП МГ-001</t>
  </si>
  <si>
    <t>65-222-863 ОП МГ-002</t>
  </si>
  <si>
    <t>65-222-863 ОП МГ-003</t>
  </si>
  <si>
    <t>65-222-863 ОП МГ-004</t>
  </si>
  <si>
    <t>65-222-863 ОП МГ-005</t>
  </si>
  <si>
    <t>65-222-863 ОП МГ-006</t>
  </si>
  <si>
    <t>65-222-863 ОП МГ-007</t>
  </si>
  <si>
    <t>65-222-863 ОП МГ-008</t>
  </si>
  <si>
    <t>65-222-863 ОП МГ-009</t>
  </si>
  <si>
    <t>65-222-863 ОП МГ-010</t>
  </si>
  <si>
    <t>65-222-863 ОП МГ-011</t>
  </si>
  <si>
    <t>65-222-863 ОП МГ-012</t>
  </si>
  <si>
    <t>65-222-863 ОП МГ-013</t>
  </si>
  <si>
    <t>65-222-863 ОП МГ-014</t>
  </si>
  <si>
    <t>65-222-863 ОП МГ-015</t>
  </si>
  <si>
    <t>65-222-863 ОП МГ-016</t>
  </si>
  <si>
    <t>65-222-863 ОП МГ-017</t>
  </si>
  <si>
    <t>65-222-863 ОП МГ-018</t>
  </si>
  <si>
    <t>65-222-863 ОП МГ-019</t>
  </si>
  <si>
    <t>65-222-863 ОП МГ-020</t>
  </si>
  <si>
    <t>65-222-863 ОП МГ-021</t>
  </si>
  <si>
    <t>65-222-863 ОП МГ-022</t>
  </si>
  <si>
    <t>65-222-863 ОП МГ-023</t>
  </si>
  <si>
    <t>65-222-863 ОП МГ-024</t>
  </si>
  <si>
    <t>65-222-863 ОП МГ-025</t>
  </si>
  <si>
    <t>65-222-863 ОП МГ-026</t>
  </si>
  <si>
    <t>65-222-863 ОП МГ-027</t>
  </si>
  <si>
    <t>65-222-863 ОП МГ-028</t>
  </si>
  <si>
    <t>65-222-863 ОП МГ-029</t>
  </si>
  <si>
    <t>65-222-865 ОП МГ-001</t>
  </si>
  <si>
    <t>65-222-865 ОП МГ-002</t>
  </si>
  <si>
    <t>65-222-865 ОП МГ-003</t>
  </si>
  <si>
    <t>65-222-865 ОП МГ-004</t>
  </si>
  <si>
    <t>65-222-865 ОП МГ-005</t>
  </si>
  <si>
    <t>65-222-865 ОП МГ-006</t>
  </si>
  <si>
    <t>65-222-865 ОП МГ-007</t>
  </si>
  <si>
    <t>65-222-865 ОП МГ-008</t>
  </si>
  <si>
    <t>65-222-865 ОП МГ-009</t>
  </si>
  <si>
    <t>65-222-865 ОП МГ-010</t>
  </si>
  <si>
    <t>65-222-865 ОП МГ-011</t>
  </si>
  <si>
    <t>65-222-865 ОП МГ-012</t>
  </si>
  <si>
    <t>65-222-865 ОП МГ-013</t>
  </si>
  <si>
    <t>65-222-865 ОП МГ-014</t>
  </si>
  <si>
    <t>65-222-865 ОП МГ-015</t>
  </si>
  <si>
    <t>65-222-865 ОП МГ-016</t>
  </si>
  <si>
    <t>65-222-865 ОП МГ-017</t>
  </si>
  <si>
    <t>65-222-865 ОП МГ-018</t>
  </si>
  <si>
    <t>65-222-865 ОП МГ-019</t>
  </si>
  <si>
    <t>65-222-865 ОП МГ-020</t>
  </si>
  <si>
    <t>65-222-865 ОП МГ-021</t>
  </si>
  <si>
    <t>65-222-865 ОП МГ-022</t>
  </si>
  <si>
    <t>65-222-865 ОП МГ-023</t>
  </si>
  <si>
    <t>65-222-865 ОП МГ-024</t>
  </si>
  <si>
    <t>65-222-865 ОП МГ-025</t>
  </si>
  <si>
    <t>65-222-865 ОП МГ-026</t>
  </si>
  <si>
    <t>65-222-865 ОП МГ-027</t>
  </si>
  <si>
    <t>65-222-865 ОП МГ-028</t>
  </si>
  <si>
    <t>65-222-865 ОП МГ-029</t>
  </si>
  <si>
    <t>65-222-865 ОП МГ-030</t>
  </si>
  <si>
    <t>65-222-865 ОП МГ-031</t>
  </si>
  <si>
    <t>65-222-865 ОП МГ-032</t>
  </si>
  <si>
    <t>65-222-865 ОП МГ-033</t>
  </si>
  <si>
    <t>65-222-865 ОП МГ-034</t>
  </si>
  <si>
    <t>65-222-865 ОП МГ-035</t>
  </si>
  <si>
    <t>65-222-865 ОП МГ-036</t>
  </si>
  <si>
    <t>65-222-865 ОП МГ-037</t>
  </si>
  <si>
    <t>65-222-865 ОП МГ-038</t>
  </si>
  <si>
    <t>65-222-805 ОП МГ-013</t>
  </si>
  <si>
    <t>65-222-805 ОП МГ-001</t>
  </si>
  <si>
    <t>65-222-805 ОП МГ-002</t>
  </si>
  <si>
    <t>65-222-805 ОП МГ-003</t>
  </si>
  <si>
    <t>65-222-805 ОП МГ-004</t>
  </si>
  <si>
    <t>65-222-805 ОП МГ-005</t>
  </si>
  <si>
    <t>65-222-805 ОП МГ-006</t>
  </si>
  <si>
    <t>65-222-805 ОП МГ-007</t>
  </si>
  <si>
    <t>65-222-805 ОП МГ-008</t>
  </si>
  <si>
    <t>65-222-805 ОП МГ-009</t>
  </si>
  <si>
    <t>65-222-805 ОП МГ-010</t>
  </si>
  <si>
    <t>65-222-805 ОП МГ-011</t>
  </si>
  <si>
    <t>65-222-805 ОП МГ-012</t>
  </si>
  <si>
    <t>65-222-805 ОП МГ-014</t>
  </si>
  <si>
    <t>65-222-805 ОП МГ-015</t>
  </si>
  <si>
    <t>65-222-805 ОП МГ-016</t>
  </si>
  <si>
    <t>65-222-805 ОП МГ-017</t>
  </si>
  <si>
    <t>65-222-805 ОП МГ-018</t>
  </si>
  <si>
    <t>65-222-805 ОП МГ-019</t>
  </si>
  <si>
    <t>65-222-805 ОП МГ-020</t>
  </si>
  <si>
    <t>65-222-805 ОП МГ-021</t>
  </si>
  <si>
    <t>65-222-825 ОП МГ-007</t>
  </si>
  <si>
    <t>65-222-825 ОП МГ-008</t>
  </si>
  <si>
    <t>65-222-825 ОП МГ-009</t>
  </si>
  <si>
    <t>65-222-825 ОП МГ-010</t>
  </si>
  <si>
    <t>65-222-825 ОП МГ-011</t>
  </si>
  <si>
    <t>65-222-825 ОП МГ-012</t>
  </si>
  <si>
    <t>65-222-825 ОП МГ-013</t>
  </si>
  <si>
    <t>65-222-825 ОП МГ-014</t>
  </si>
  <si>
    <t>65-222-825 ОП МГ-015</t>
  </si>
  <si>
    <t>65-222-825 ОП МГ-001</t>
  </si>
  <si>
    <t>65-222-825 ОП МГ-002</t>
  </si>
  <si>
    <t>65-222-825 ОП МГ-003</t>
  </si>
  <si>
    <t>65-222-825 ОП МГ-004</t>
  </si>
  <si>
    <t>65-222-825 ОП МГ-005</t>
  </si>
  <si>
    <t>65-222-825 ОП МГ-006</t>
  </si>
  <si>
    <t>65-222-825 ОП МГ-016</t>
  </si>
  <si>
    <t>65-222-825 ОП МГ-017</t>
  </si>
  <si>
    <t>65-222-825 ОП МГ-018</t>
  </si>
  <si>
    <t>65-222-825 ОП МГ-019</t>
  </si>
  <si>
    <t>65-222-825 ОП МГ-020</t>
  </si>
  <si>
    <t>65-222-825 ОП МГ-021</t>
  </si>
  <si>
    <t>65-222-825 ОП МГ-022</t>
  </si>
  <si>
    <t>65-222-825 ОП МГ-023</t>
  </si>
  <si>
    <t>65-222-825 ОП МГ-024</t>
  </si>
  <si>
    <t>65-222-825 ОП МГ-025</t>
  </si>
  <si>
    <t>838,00</t>
  </si>
  <si>
    <t>850,00</t>
  </si>
  <si>
    <t>255,00</t>
  </si>
  <si>
    <t>1300,00</t>
  </si>
  <si>
    <t>1125,00</t>
  </si>
  <si>
    <t>704,00</t>
  </si>
  <si>
    <t>1040,00</t>
  </si>
  <si>
    <t>1395,00</t>
  </si>
  <si>
    <t>2293,00</t>
  </si>
  <si>
    <t>1742,00</t>
  </si>
  <si>
    <t>2036,00</t>
  </si>
  <si>
    <t>257,00</t>
  </si>
  <si>
    <t>557,00</t>
  </si>
  <si>
    <t>715,00</t>
  </si>
  <si>
    <t>2955,00</t>
  </si>
  <si>
    <t>388,00</t>
  </si>
  <si>
    <t>678,00</t>
  </si>
  <si>
    <t>1126,00</t>
  </si>
  <si>
    <t>1108,00</t>
  </si>
  <si>
    <t>968,00</t>
  </si>
  <si>
    <t>743,00</t>
  </si>
  <si>
    <t>610,00</t>
  </si>
  <si>
    <t>732,00</t>
  </si>
  <si>
    <t>617,00</t>
  </si>
  <si>
    <t>952,00</t>
  </si>
  <si>
    <t>1313,00</t>
  </si>
  <si>
    <t>468,00</t>
  </si>
  <si>
    <t>274,00</t>
  </si>
  <si>
    <t>225,00</t>
  </si>
  <si>
    <t>3161,00</t>
  </si>
  <si>
    <t>1480,00</t>
  </si>
  <si>
    <t>1400,00</t>
  </si>
  <si>
    <t>1477,00</t>
  </si>
  <si>
    <t>1382,00</t>
  </si>
  <si>
    <t>860,00</t>
  </si>
  <si>
    <t>520,00</t>
  </si>
  <si>
    <t>1308,00</t>
  </si>
  <si>
    <t>347,00</t>
  </si>
  <si>
    <t>127,00</t>
  </si>
  <si>
    <t>879,00</t>
  </si>
  <si>
    <t>107,00</t>
  </si>
  <si>
    <t>296,00</t>
  </si>
  <si>
    <t>ПРОТЯЖЕННОСТЬ, м</t>
  </si>
  <si>
    <t>254,00</t>
  </si>
  <si>
    <t>1094,00</t>
  </si>
  <si>
    <t>780,00</t>
  </si>
  <si>
    <t>392,00</t>
  </si>
  <si>
    <t>817,00</t>
  </si>
  <si>
    <t>452,00</t>
  </si>
  <si>
    <t>811,00</t>
  </si>
  <si>
    <t>527,00</t>
  </si>
  <si>
    <t>344,00</t>
  </si>
  <si>
    <t>160,00</t>
  </si>
  <si>
    <t>538,00</t>
  </si>
  <si>
    <t>144,00</t>
  </si>
  <si>
    <t>240,00</t>
  </si>
  <si>
    <t>226,00</t>
  </si>
  <si>
    <t>1897,00</t>
  </si>
  <si>
    <t>1185,00</t>
  </si>
  <si>
    <t>164,00</t>
  </si>
  <si>
    <t>140,00</t>
  </si>
  <si>
    <t>161,00</t>
  </si>
  <si>
    <t>192,00</t>
  </si>
  <si>
    <t>1129,00</t>
  </si>
  <si>
    <t>1387,00</t>
  </si>
  <si>
    <t>546,00</t>
  </si>
  <si>
    <t>856,00</t>
  </si>
  <si>
    <t>747,00</t>
  </si>
  <si>
    <t>1425,00</t>
  </si>
  <si>
    <t>2571,00</t>
  </si>
  <si>
    <t>222,00</t>
  </si>
  <si>
    <t>875,00</t>
  </si>
  <si>
    <t>393,00</t>
  </si>
  <si>
    <t>395,00</t>
  </si>
  <si>
    <t>476,00</t>
  </si>
  <si>
    <t>775,00</t>
  </si>
  <si>
    <t>843,00</t>
  </si>
  <si>
    <t>2138,00</t>
  </si>
  <si>
    <t>1101,00</t>
  </si>
  <si>
    <t>1254,00</t>
  </si>
  <si>
    <t>1465,00</t>
  </si>
  <si>
    <t>1252,00</t>
  </si>
  <si>
    <t>автодорога «д. Соколова - д. Черноскутова»</t>
  </si>
  <si>
    <t>Автомобильная дорога Р-354 Екатеринбург – Шадринск – Курган на участке (км 87+776 - км 92+000, км 106+974 – км 125+156 )</t>
  </si>
  <si>
    <t>65-222-880 ОП МГ-032</t>
  </si>
  <si>
    <t xml:space="preserve">ул. Полевая </t>
  </si>
  <si>
    <t>проезд ул. Советская - ул. Молодежная</t>
  </si>
  <si>
    <t>проезд ул. Советская (120-132)</t>
  </si>
  <si>
    <t>Проезд ул. Дмитриева (1-13)</t>
  </si>
  <si>
    <t>пер. Земленичный</t>
  </si>
  <si>
    <t>пер. Солнечный</t>
  </si>
  <si>
    <t>ул. Привольная</t>
  </si>
  <si>
    <t>ул. Виктора Дубынина</t>
  </si>
  <si>
    <t>65-222-850 ОП МГ-022</t>
  </si>
  <si>
    <t>65-222-870 ОП МГ-015</t>
  </si>
  <si>
    <t>65-222-870 ОП МГ-016</t>
  </si>
  <si>
    <t>65-222-870 ОП МГ-017</t>
  </si>
  <si>
    <t>автодорога от с. Клевакинское до а/д             «с. Покровское – г. Богданович»</t>
  </si>
  <si>
    <t>Площадь покрытия, (тыс.м²)</t>
  </si>
  <si>
    <t>дорога к кладбищу</t>
  </si>
  <si>
    <t>65-222-845 ОП МГ-033</t>
  </si>
  <si>
    <t>65-222-845 ОП МГ-034</t>
  </si>
  <si>
    <t>65-222-845 ОП МГ-035</t>
  </si>
  <si>
    <t>65-222-873 ОП МГ-020</t>
  </si>
  <si>
    <t>ул.Дорожников</t>
  </si>
  <si>
    <t>Переулок  Ленина</t>
  </si>
  <si>
    <t>пер. Клубный</t>
  </si>
  <si>
    <t>ул.Рассветная</t>
  </si>
  <si>
    <t>пер. Карла Маркса</t>
  </si>
  <si>
    <t>пер. Механизаторов</t>
  </si>
  <si>
    <t>пер. Ворошилова</t>
  </si>
  <si>
    <t>пер.Кирова</t>
  </si>
  <si>
    <t>пер.Клинова</t>
  </si>
  <si>
    <t>пер. Ленина</t>
  </si>
  <si>
    <t>пер. Свердлова</t>
  </si>
  <si>
    <t>пер. Советский</t>
  </si>
  <si>
    <t>ул. Промышленная</t>
  </si>
  <si>
    <t>ул.Владимира Высоцкого</t>
  </si>
  <si>
    <t>ул. Больничный городок</t>
  </si>
  <si>
    <t>ул.Садовая</t>
  </si>
  <si>
    <t>ул.Полевая</t>
  </si>
  <si>
    <t>ул.Зеленая</t>
  </si>
  <si>
    <t>ул.Луговая</t>
  </si>
  <si>
    <t>ул. Терентьева</t>
  </si>
  <si>
    <t>ул. Авиаоторов</t>
  </si>
  <si>
    <t>ул.8 Марта</t>
  </si>
  <si>
    <t>ул. Вознесенская</t>
  </si>
  <si>
    <t>ул. Александровская</t>
  </si>
  <si>
    <t>ул. Парниковая</t>
  </si>
  <si>
    <t>65-222-880 ОП МГ-020</t>
  </si>
  <si>
    <t>65-222-880 ОП МГ-021</t>
  </si>
  <si>
    <t>65-222-880 ОП МГ-022</t>
  </si>
  <si>
    <t>65-222-880 ОП МГ-023</t>
  </si>
  <si>
    <t>65-222-845 ОП МГ-036</t>
  </si>
  <si>
    <t>65-222-845 ОП МГ-037</t>
  </si>
  <si>
    <t>65-222-845 ОП МГ-038</t>
  </si>
  <si>
    <t>65-222-880 ОП МГ-024</t>
  </si>
  <si>
    <t>пер. между ул. Абрамова и автодорогой "Черемхово - Черноусова"</t>
  </si>
  <si>
    <t>пер. 1 Мая и ул. Трубников</t>
  </si>
  <si>
    <t>пер. между ул. Бажова и ул. Ленинан</t>
  </si>
  <si>
    <t>пер. ул. Калинина (к вновь построеным домам)</t>
  </si>
  <si>
    <t>пер. между ул. Гагарина и ул. Андропова</t>
  </si>
  <si>
    <t>пер. ул. Ясная и ул. Покровская(вновь построенные дома)</t>
  </si>
  <si>
    <t>подъезд к ж/д переезду 115 км</t>
  </si>
  <si>
    <t>пер. между ул. Кирова и ул. Радужная</t>
  </si>
  <si>
    <t>подъезд к ж/д переезду 279км</t>
  </si>
  <si>
    <t>ул.Железнодорожная</t>
  </si>
  <si>
    <t>ул.Ясная</t>
  </si>
  <si>
    <t>ул.Солнечная</t>
  </si>
  <si>
    <t>ул.Светлая</t>
  </si>
  <si>
    <t>ул.Звездная</t>
  </si>
  <si>
    <t>пер. Вишневый</t>
  </si>
  <si>
    <t>ул.Белинского</t>
  </si>
  <si>
    <t>ул. Ломоносова</t>
  </si>
  <si>
    <t>дорога до  ст. Травянская</t>
  </si>
  <si>
    <t>ул. Темновая</t>
  </si>
  <si>
    <t>пер. Никольский</t>
  </si>
  <si>
    <t>ул.Лесничество</t>
  </si>
  <si>
    <t>65-222-820 ОП МГ-001</t>
  </si>
  <si>
    <t>автодорога "с. Колчедан - д. Соколова - а/д "г.Екатеринбург-г.Шадринск - г. Курган"</t>
  </si>
  <si>
    <t>от а/д "Подъезд к д. Щербакова" к д. Ключики</t>
  </si>
  <si>
    <t>66АЕ609367                              66-66-03/087/2012-392</t>
  </si>
  <si>
    <t xml:space="preserve">грунт </t>
  </si>
  <si>
    <t>65-222-880 ОП МГ-033</t>
  </si>
  <si>
    <t>65-222-880 ОП МГ-034</t>
  </si>
  <si>
    <t>65-222-880 ОП МГ-035</t>
  </si>
  <si>
    <t>65-222-880 ОП МГ-036</t>
  </si>
  <si>
    <t>65-222-880 ОП МГ-037</t>
  </si>
  <si>
    <t>65-222-880 ОП МГ-038</t>
  </si>
  <si>
    <t>65-222-880 ОП МГ-039</t>
  </si>
  <si>
    <t>65-222-880 ОП МГ-040</t>
  </si>
  <si>
    <t>65-222-880 ОП МГ-041</t>
  </si>
  <si>
    <t>65-222-880 ОП МГ-042</t>
  </si>
  <si>
    <t>65-222-880 ОП МГ-043</t>
  </si>
  <si>
    <t>65-222-880 ОП МГ-044</t>
  </si>
  <si>
    <t>65-222-880 ОП МГ-045</t>
  </si>
  <si>
    <t>65-222-880 ОП МГ-046</t>
  </si>
  <si>
    <t>65-222-820 ОП МГ-078</t>
  </si>
  <si>
    <t>65-222-820 ОП МГ-079</t>
  </si>
  <si>
    <t>65-222-820 ОП МГ-080</t>
  </si>
  <si>
    <t>65-222-820 ОП МГ-081</t>
  </si>
  <si>
    <t>65-222-820 ОП МГ-082</t>
  </si>
  <si>
    <t>65-222-820 ОП МГ-083</t>
  </si>
  <si>
    <t>65-222-820 ОП МГ-084</t>
  </si>
  <si>
    <t>65-222-820 ОП МГ-085</t>
  </si>
  <si>
    <t>65-222-820 ОП МГ-086</t>
  </si>
  <si>
    <t>65-222-820 ОП МГ-087</t>
  </si>
  <si>
    <t>65-222-820 ОП МГ-088</t>
  </si>
  <si>
    <t>65-222-863 ОП МГ-030</t>
  </si>
  <si>
    <t>65-222-865 ОП МГ-039</t>
  </si>
  <si>
    <t>65-222-865 ОП МГ-040</t>
  </si>
  <si>
    <t>65-222-865 ОП МГ-041</t>
  </si>
  <si>
    <t>65-222-865 ОП МГ-042</t>
  </si>
  <si>
    <t>65-222-865 ОП МГ-043</t>
  </si>
  <si>
    <t>65-222-865 ОП МГ-044</t>
  </si>
  <si>
    <t>65-222-865 ОП МГ-045</t>
  </si>
  <si>
    <t>65-222-865 ОП МГ-046</t>
  </si>
  <si>
    <t>65-222-865 ОП МГ-047</t>
  </si>
  <si>
    <t>65-222-865 ОП МГ-048</t>
  </si>
  <si>
    <t>65-222-865 ОП МГ-049</t>
  </si>
  <si>
    <t>65-222-865 ОП МГ-050</t>
  </si>
  <si>
    <t>65-222-865 ОП МГ-051</t>
  </si>
  <si>
    <t>65-222-865 ОП МГ-052</t>
  </si>
  <si>
    <t>65-222-865 ОП МГ-053</t>
  </si>
  <si>
    <t>65-222-865 ОП МГ-054</t>
  </si>
  <si>
    <t>65-222-805 ОП МГ-022</t>
  </si>
  <si>
    <t>65-222-805 ОП МГ-023</t>
  </si>
  <si>
    <t>65-222-805 ОП МГ-024</t>
  </si>
  <si>
    <t>65-222-805 ОП МГ-025</t>
  </si>
  <si>
    <t>65-222-805 ОП МГ-026</t>
  </si>
  <si>
    <t>65-222-805 ОП МГ-027</t>
  </si>
  <si>
    <t>65-222-805 ОП МГ-028</t>
  </si>
  <si>
    <t>65-222-805 ОП МГ-029</t>
  </si>
  <si>
    <t>65-222-805 ОП МГ-030</t>
  </si>
  <si>
    <t>65-222-825 ОП МГ-026</t>
  </si>
  <si>
    <t>65-222-825 ОП МГ-027</t>
  </si>
  <si>
    <t>65-222-825 ОП МГ-028</t>
  </si>
  <si>
    <t>65-222-825 ОП МГ-029</t>
  </si>
  <si>
    <t>65-222-825 ОП МГ-030</t>
  </si>
  <si>
    <t>65-222-825 ОП МГ-031</t>
  </si>
  <si>
    <t>65-222-825 ОП МГ-032</t>
  </si>
  <si>
    <t>65-222-825 ОП МГ-033</t>
  </si>
  <si>
    <t>65-222-825 ОП МГ-034</t>
  </si>
  <si>
    <t>65-222-825 ОП МГ-035</t>
  </si>
  <si>
    <t>65-222-825 ОП МГ-036</t>
  </si>
  <si>
    <t>65-222-825 ОП МГ-037</t>
  </si>
  <si>
    <t>65-222-825 ОП МГ-038</t>
  </si>
  <si>
    <t>65-222-840 ОП МГ-023</t>
  </si>
  <si>
    <t>65-222-840 ОП МГ-024</t>
  </si>
  <si>
    <t>65-222-840 ОП МГ-025</t>
  </si>
  <si>
    <t>65-222-840 ОП МГ-026</t>
  </si>
  <si>
    <t>65-222-840 ОП МГ-027</t>
  </si>
  <si>
    <t>65-222-840 ОП МГ-028</t>
  </si>
  <si>
    <t>65-222-850 ОП МГ-001</t>
  </si>
  <si>
    <t>65-222-850 ОП МГ-027</t>
  </si>
  <si>
    <t>65-222-850 ОП МГ-028</t>
  </si>
  <si>
    <t>65-222-850 ОП МГ-029</t>
  </si>
  <si>
    <t>65-222-850 ОП МГ-030</t>
  </si>
  <si>
    <t>65-222-850 ОП МГ-031</t>
  </si>
  <si>
    <t>65-222-850 ОП МГ-032</t>
  </si>
  <si>
    <t>65-222-850 ОП МГ-033</t>
  </si>
  <si>
    <t>65-222-850 ОП МГ-034</t>
  </si>
  <si>
    <t>65-222-855 ОП МГ-035</t>
  </si>
  <si>
    <t>65-222-855 ОП МГ-041</t>
  </si>
  <si>
    <t>65-222-855 ОП МГ-042</t>
  </si>
  <si>
    <t>65-222-873 ОП МГ-021</t>
  </si>
  <si>
    <t>65-222-873 ОП МГ-022</t>
  </si>
  <si>
    <t>65-222-873 ОП МГ-023</t>
  </si>
  <si>
    <t>65-222-873 ОП МГ-024</t>
  </si>
  <si>
    <t>65-222-873 ОП МГ-025</t>
  </si>
  <si>
    <t>65-222-873 ОП МГ-026</t>
  </si>
  <si>
    <t>65-222-873 ОП МГ-027</t>
  </si>
  <si>
    <t>65-222-873 ОП МГ-028</t>
  </si>
  <si>
    <t>65-222-873 ОП МГ-029</t>
  </si>
  <si>
    <t>65-222-873 ОП МГ-030</t>
  </si>
  <si>
    <t>65-222-873 ОП МГ-031</t>
  </si>
  <si>
    <t>65-222-873 ОП МГ-032</t>
  </si>
  <si>
    <t>65-222-873 ОП МГ-033</t>
  </si>
  <si>
    <t>65-222-873 ОП МГ-034</t>
  </si>
  <si>
    <t>65-222-873 ОП МГ-035</t>
  </si>
  <si>
    <t>65-222-873 ОП МГ-036</t>
  </si>
  <si>
    <t>65-222-873 ОП МГ-037</t>
  </si>
  <si>
    <t>65-222-873 ОП МГ-038</t>
  </si>
  <si>
    <t>65-222-873 ОП МГ-039</t>
  </si>
  <si>
    <t>65-222-873 ОП МГ-040</t>
  </si>
  <si>
    <t>65-222-873 ОП МГ-041</t>
  </si>
  <si>
    <t>65-222-873 ОП МГ-042</t>
  </si>
  <si>
    <t>65-222-873 ОП МГ-043</t>
  </si>
  <si>
    <t>65-222-875 ОП МГ-039</t>
  </si>
  <si>
    <t>65-222-885 ОП МГ-040</t>
  </si>
  <si>
    <t>65-222-885 ОП МГ-041</t>
  </si>
  <si>
    <t>65-222-885 ОП МГ-042</t>
  </si>
  <si>
    <t>65-222-885 ОП МГ-043</t>
  </si>
  <si>
    <t>65-222-885 ОП МГ-044</t>
  </si>
  <si>
    <t>65-222-885 ОП МГ-045</t>
  </si>
  <si>
    <t>65-222-885 ОП МГ-046</t>
  </si>
  <si>
    <t>65-222-885 ОП МГ-047</t>
  </si>
  <si>
    <t>65-222-885 ОП МГ-048</t>
  </si>
  <si>
    <t>65-222-885 ОП МГ-049</t>
  </si>
  <si>
    <t>65-222-885 ОП МГ-050</t>
  </si>
  <si>
    <t>65-222-885 ОП МГ-051</t>
  </si>
  <si>
    <t>65-222-885 ОП МГ-052</t>
  </si>
  <si>
    <t>65-222-885 ОП МГ-053</t>
  </si>
  <si>
    <t>65-222-885 ОП МГ-054</t>
  </si>
  <si>
    <t>65-222-885 ОП МГ-055</t>
  </si>
  <si>
    <t>65-222-885 ОП МГ-056</t>
  </si>
  <si>
    <t>65-222-885 ОП МГ-057</t>
  </si>
  <si>
    <t>65-222-885 ОП МГ-058</t>
  </si>
  <si>
    <t>65-222-885 ОП МГ-059</t>
  </si>
  <si>
    <t>65-222-885 ОП МГ-060</t>
  </si>
  <si>
    <t>65-222-885 ОП МГ-061</t>
  </si>
  <si>
    <t>65-222-885 ОП МГ-062</t>
  </si>
  <si>
    <t>пер.Рублевский</t>
  </si>
  <si>
    <t>ул. Комарова (центарльный проезд)</t>
  </si>
  <si>
    <t>пер.Радостный</t>
  </si>
  <si>
    <t>65-222-820 ОП МГ-089</t>
  </si>
  <si>
    <t>пер. Цветочный</t>
  </si>
  <si>
    <t>ул. БратьевОрловых</t>
  </si>
  <si>
    <t>65-222-855 ОП МГ-043</t>
  </si>
  <si>
    <t>65-222-855 ОП МГ-044</t>
  </si>
  <si>
    <t>65-222-855 ОП МГ-045</t>
  </si>
  <si>
    <t>65-222-855 ОП МГ-046</t>
  </si>
  <si>
    <t>ул. 9 Января</t>
  </si>
  <si>
    <t>65-222-863 ОП МГ-031</t>
  </si>
  <si>
    <r>
      <t xml:space="preserve">Утвержден                                                                                                    Постановлением Главы Каменского городского округа   от </t>
    </r>
    <r>
      <rPr>
        <u/>
        <sz val="12"/>
        <rFont val="Times New Roman"/>
        <family val="1"/>
        <charset val="204"/>
      </rPr>
      <t>02.08.2022</t>
    </r>
    <r>
      <rPr>
        <sz val="12"/>
        <rFont val="Times New Roman"/>
        <family val="1"/>
        <charset val="204"/>
      </rPr>
      <t xml:space="preserve">  № </t>
    </r>
    <r>
      <rPr>
        <u/>
        <sz val="12"/>
        <rFont val="Times New Roman"/>
        <family val="1"/>
        <charset val="204"/>
      </rPr>
      <t xml:space="preserve">1606 </t>
    </r>
    <r>
      <rPr>
        <sz val="12"/>
        <rFont val="Times New Roman"/>
        <family val="1"/>
        <charset val="204"/>
      </rPr>
      <t xml:space="preserve">"Об утверждении перечня автомобильных дорог общего пользования местного значения муниципального образования «Каменский городской округ"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</si>
</sst>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11"/>
      <color rgb="FF00B050"/>
      <name val="Calibri"/>
      <family val="2"/>
      <scheme val="minor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scheme val="minor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scheme val="minor"/>
    </font>
    <font>
      <b/>
      <sz val="12"/>
      <name val="Calibri"/>
      <family val="2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7">
    <xf numFmtId="0" fontId="0" fillId="0" borderId="0" xfId="0"/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5" fontId="12" fillId="0" borderId="0" xfId="0" applyNumberFormat="1" applyFont="1" applyFill="1" applyBorder="1" applyAlignment="1">
      <alignment horizontal="center" vertical="top" wrapText="1"/>
    </xf>
    <xf numFmtId="165" fontId="12" fillId="0" borderId="0" xfId="0" applyNumberFormat="1" applyFont="1" applyFill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5" fillId="0" borderId="16" xfId="0" applyNumberFormat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0" fontId="16" fillId="0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13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165" fontId="11" fillId="0" borderId="14" xfId="0" applyNumberFormat="1" applyFont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165" fontId="19" fillId="0" borderId="0" xfId="0" applyNumberFormat="1" applyFont="1" applyFill="1" applyAlignment="1">
      <alignment horizontal="center"/>
    </xf>
    <xf numFmtId="0" fontId="7" fillId="0" borderId="0" xfId="0" applyFont="1" applyBorder="1"/>
    <xf numFmtId="0" fontId="7" fillId="0" borderId="1" xfId="0" applyFont="1" applyBorder="1"/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center" vertical="center" wrapText="1"/>
    </xf>
    <xf numFmtId="2" fontId="2" fillId="3" borderId="9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 vertical="center" wrapText="1"/>
    </xf>
    <xf numFmtId="2" fontId="13" fillId="0" borderId="12" xfId="0" applyNumberFormat="1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2" fontId="13" fillId="0" borderId="11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2" fontId="13" fillId="0" borderId="12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165" fontId="15" fillId="0" borderId="19" xfId="0" applyNumberFormat="1" applyFont="1" applyFill="1" applyBorder="1" applyAlignment="1">
      <alignment horizontal="center" vertical="center"/>
    </xf>
    <xf numFmtId="165" fontId="15" fillId="0" borderId="20" xfId="0" applyNumberFormat="1" applyFont="1" applyFill="1" applyBorder="1" applyAlignment="1">
      <alignment horizontal="center" vertical="center"/>
    </xf>
    <xf numFmtId="2" fontId="15" fillId="0" borderId="28" xfId="0" applyNumberFormat="1" applyFont="1" applyBorder="1" applyAlignment="1">
      <alignment horizontal="center" vertical="center"/>
    </xf>
    <xf numFmtId="2" fontId="15" fillId="0" borderId="29" xfId="0" applyNumberFormat="1" applyFont="1" applyBorder="1" applyAlignment="1">
      <alignment horizontal="center" vertical="center"/>
    </xf>
    <xf numFmtId="2" fontId="15" fillId="0" borderId="30" xfId="0" applyNumberFormat="1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2" fontId="15" fillId="0" borderId="31" xfId="0" applyNumberFormat="1" applyFont="1" applyBorder="1" applyAlignment="1">
      <alignment horizontal="center" vertical="center"/>
    </xf>
    <xf numFmtId="2" fontId="15" fillId="0" borderId="32" xfId="0" applyNumberFormat="1" applyFont="1" applyBorder="1" applyAlignment="1">
      <alignment horizontal="center" vertical="center"/>
    </xf>
    <xf numFmtId="2" fontId="15" fillId="0" borderId="28" xfId="0" applyNumberFormat="1" applyFont="1" applyBorder="1" applyAlignment="1">
      <alignment horizontal="center" vertical="center" wrapText="1"/>
    </xf>
    <xf numFmtId="2" fontId="15" fillId="0" borderId="29" xfId="0" applyNumberFormat="1" applyFont="1" applyBorder="1" applyAlignment="1">
      <alignment horizontal="center" vertical="center" wrapText="1"/>
    </xf>
    <xf numFmtId="2" fontId="15" fillId="0" borderId="30" xfId="0" applyNumberFormat="1" applyFont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 wrapText="1"/>
    </xf>
    <xf numFmtId="2" fontId="15" fillId="0" borderId="31" xfId="0" applyNumberFormat="1" applyFont="1" applyBorder="1" applyAlignment="1">
      <alignment horizontal="center" vertical="center" wrapText="1"/>
    </xf>
    <xf numFmtId="2" fontId="15" fillId="0" borderId="32" xfId="0" applyNumberFormat="1" applyFont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0" borderId="11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center" vertical="center" wrapText="1"/>
    </xf>
    <xf numFmtId="165" fontId="13" fillId="0" borderId="12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5" fontId="19" fillId="0" borderId="2" xfId="0" applyNumberFormat="1" applyFont="1" applyFill="1" applyBorder="1" applyAlignment="1">
      <alignment horizontal="center" vertical="center"/>
    </xf>
    <xf numFmtId="165" fontId="19" fillId="0" borderId="3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10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65" fontId="15" fillId="0" borderId="2" xfId="0" applyNumberFormat="1" applyFont="1" applyBorder="1" applyAlignment="1">
      <alignment horizontal="center" vertical="center" wrapText="1"/>
    </xf>
    <xf numFmtId="2" fontId="13" fillId="0" borderId="33" xfId="0" applyNumberFormat="1" applyFont="1" applyBorder="1" applyAlignment="1">
      <alignment horizontal="center" vertical="center" wrapText="1"/>
    </xf>
    <xf numFmtId="2" fontId="13" fillId="0" borderId="32" xfId="0" applyNumberFormat="1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P1585"/>
  <sheetViews>
    <sheetView tabSelected="1" view="pageBreakPreview" zoomScaleNormal="100" zoomScaleSheetLayoutView="100" workbookViewId="0">
      <selection activeCell="F1" sqref="F1:I6"/>
    </sheetView>
  </sheetViews>
  <sheetFormatPr defaultRowHeight="15" x14ac:dyDescent="0.25"/>
  <cols>
    <col min="1" max="1" width="11.5703125" style="39" customWidth="1"/>
    <col min="2" max="2" width="21" style="18" customWidth="1"/>
    <col min="3" max="3" width="14.7109375" style="34" customWidth="1"/>
    <col min="4" max="4" width="18.5703125" style="2" hidden="1" customWidth="1"/>
    <col min="5" max="5" width="15.140625" style="10" customWidth="1"/>
    <col min="6" max="6" width="14.140625" style="2" customWidth="1"/>
    <col min="7" max="7" width="14.140625" style="11" customWidth="1"/>
    <col min="8" max="8" width="22.140625" style="36" customWidth="1"/>
    <col min="9" max="9" width="24.140625" style="12" bestFit="1" customWidth="1"/>
  </cols>
  <sheetData>
    <row r="1" spans="1:9" ht="15" customHeight="1" x14ac:dyDescent="0.25">
      <c r="A1" s="1"/>
      <c r="B1" s="14"/>
      <c r="C1" s="15"/>
      <c r="D1" s="16"/>
      <c r="E1" s="3"/>
      <c r="F1" s="436" t="s">
        <v>1151</v>
      </c>
      <c r="G1" s="436"/>
      <c r="H1" s="436"/>
      <c r="I1" s="436"/>
    </row>
    <row r="2" spans="1:9" ht="15" customHeight="1" x14ac:dyDescent="0.25">
      <c r="A2" s="1"/>
      <c r="B2" s="17"/>
      <c r="C2" s="15"/>
      <c r="D2" s="1"/>
      <c r="E2" s="3"/>
      <c r="F2" s="436"/>
      <c r="G2" s="436"/>
      <c r="H2" s="436"/>
      <c r="I2" s="436"/>
    </row>
    <row r="3" spans="1:9" ht="15" customHeight="1" x14ac:dyDescent="0.25">
      <c r="A3" s="1"/>
      <c r="B3" s="17"/>
      <c r="C3" s="15"/>
      <c r="D3" s="1"/>
      <c r="E3" s="3"/>
      <c r="F3" s="436"/>
      <c r="G3" s="436"/>
      <c r="H3" s="436"/>
      <c r="I3" s="436"/>
    </row>
    <row r="4" spans="1:9" ht="15" customHeight="1" x14ac:dyDescent="0.25">
      <c r="A4" s="1"/>
      <c r="B4" s="1"/>
      <c r="C4" s="15"/>
      <c r="D4" s="1"/>
      <c r="E4" s="3"/>
      <c r="F4" s="436"/>
      <c r="G4" s="436"/>
      <c r="H4" s="436"/>
      <c r="I4" s="436"/>
    </row>
    <row r="5" spans="1:9" ht="18.75" customHeight="1" x14ac:dyDescent="0.25">
      <c r="A5" s="1"/>
      <c r="B5" s="1"/>
      <c r="C5" s="15"/>
      <c r="D5" s="1"/>
      <c r="E5" s="3"/>
      <c r="F5" s="436"/>
      <c r="G5" s="436"/>
      <c r="H5" s="436"/>
      <c r="I5" s="436"/>
    </row>
    <row r="6" spans="1:9" ht="15" hidden="1" customHeight="1" x14ac:dyDescent="0.25">
      <c r="C6" s="15"/>
      <c r="E6" s="4"/>
      <c r="F6" s="436"/>
      <c r="G6" s="436"/>
      <c r="H6" s="436"/>
      <c r="I6" s="436"/>
    </row>
    <row r="7" spans="1:9" ht="66.75" customHeight="1" x14ac:dyDescent="0.25">
      <c r="A7" s="388" t="s">
        <v>386</v>
      </c>
      <c r="B7" s="388"/>
      <c r="C7" s="388"/>
      <c r="D7" s="388"/>
      <c r="E7" s="388"/>
      <c r="F7" s="388"/>
      <c r="G7" s="388"/>
      <c r="H7" s="388"/>
      <c r="I7" s="388"/>
    </row>
    <row r="8" spans="1:9" s="93" customFormat="1" ht="35.25" customHeight="1" x14ac:dyDescent="0.25">
      <c r="A8" s="83" t="s">
        <v>12</v>
      </c>
      <c r="B8" s="70" t="s">
        <v>13</v>
      </c>
      <c r="C8" s="53" t="s">
        <v>945</v>
      </c>
      <c r="D8" s="52" t="s">
        <v>889</v>
      </c>
      <c r="E8" s="53" t="s">
        <v>14</v>
      </c>
      <c r="F8" s="52" t="s">
        <v>15</v>
      </c>
      <c r="G8" s="65" t="s">
        <v>16</v>
      </c>
      <c r="H8" s="65" t="s">
        <v>297</v>
      </c>
      <c r="I8" s="83" t="s">
        <v>396</v>
      </c>
    </row>
    <row r="9" spans="1:9" s="93" customFormat="1" ht="15" customHeight="1" x14ac:dyDescent="0.25">
      <c r="A9" s="131">
        <v>1</v>
      </c>
      <c r="B9" s="145" t="s">
        <v>930</v>
      </c>
      <c r="C9" s="159">
        <v>158.97</v>
      </c>
      <c r="D9" s="197" t="s">
        <v>855</v>
      </c>
      <c r="E9" s="150">
        <v>22710</v>
      </c>
      <c r="F9" s="117" t="s">
        <v>23</v>
      </c>
      <c r="G9" s="124" t="s">
        <v>288</v>
      </c>
      <c r="H9" s="154" t="s">
        <v>271</v>
      </c>
      <c r="I9" s="119" t="s">
        <v>604</v>
      </c>
    </row>
    <row r="10" spans="1:9" s="93" customFormat="1" ht="54" customHeight="1" x14ac:dyDescent="0.25">
      <c r="A10" s="134"/>
      <c r="B10" s="146"/>
      <c r="C10" s="160"/>
      <c r="D10" s="198"/>
      <c r="E10" s="151"/>
      <c r="F10" s="118"/>
      <c r="G10" s="125"/>
      <c r="H10" s="234"/>
      <c r="I10" s="120"/>
    </row>
    <row r="11" spans="1:9" s="93" customFormat="1" ht="22.5" customHeight="1" x14ac:dyDescent="0.25">
      <c r="A11" s="169" t="s">
        <v>18</v>
      </c>
      <c r="B11" s="170"/>
      <c r="C11" s="148">
        <f>C9</f>
        <v>158.97</v>
      </c>
      <c r="D11" s="71"/>
      <c r="E11" s="202">
        <f>E9</f>
        <v>22710</v>
      </c>
      <c r="F11" s="389" t="s">
        <v>23</v>
      </c>
      <c r="G11" s="124" t="s">
        <v>288</v>
      </c>
      <c r="H11" s="426">
        <f>E11</f>
        <v>22710</v>
      </c>
      <c r="I11" s="126"/>
    </row>
    <row r="12" spans="1:9" s="93" customFormat="1" x14ac:dyDescent="0.25">
      <c r="A12" s="173"/>
      <c r="B12" s="174"/>
      <c r="C12" s="148"/>
      <c r="D12" s="72"/>
      <c r="E12" s="203"/>
      <c r="F12" s="390"/>
      <c r="G12" s="125"/>
      <c r="H12" s="427"/>
      <c r="I12" s="128"/>
    </row>
    <row r="13" spans="1:9" s="93" customFormat="1" ht="21" customHeight="1" x14ac:dyDescent="0.25">
      <c r="A13" s="252" t="s">
        <v>239</v>
      </c>
      <c r="B13" s="253"/>
      <c r="C13" s="253"/>
      <c r="D13" s="253"/>
      <c r="E13" s="253"/>
      <c r="F13" s="253"/>
      <c r="G13" s="253"/>
      <c r="H13" s="253"/>
      <c r="I13" s="254"/>
    </row>
    <row r="14" spans="1:9" s="93" customFormat="1" ht="15" customHeight="1" x14ac:dyDescent="0.25">
      <c r="A14" s="166" t="s">
        <v>17</v>
      </c>
      <c r="B14" s="167"/>
      <c r="C14" s="167"/>
      <c r="D14" s="167"/>
      <c r="E14" s="167"/>
      <c r="F14" s="167"/>
      <c r="G14" s="167"/>
      <c r="H14" s="167"/>
      <c r="I14" s="168"/>
    </row>
    <row r="15" spans="1:9" s="93" customFormat="1" ht="15" customHeight="1" x14ac:dyDescent="0.25">
      <c r="A15" s="121">
        <v>2</v>
      </c>
      <c r="B15" s="133" t="s">
        <v>0</v>
      </c>
      <c r="C15" s="159">
        <v>13.71</v>
      </c>
      <c r="D15" s="197" t="s">
        <v>855</v>
      </c>
      <c r="E15" s="150">
        <v>3485</v>
      </c>
      <c r="F15" s="117" t="s">
        <v>1</v>
      </c>
      <c r="G15" s="124" t="s">
        <v>273</v>
      </c>
      <c r="H15" s="154" t="s">
        <v>271</v>
      </c>
      <c r="I15" s="119" t="s">
        <v>605</v>
      </c>
    </row>
    <row r="16" spans="1:9" s="93" customFormat="1" x14ac:dyDescent="0.25">
      <c r="A16" s="121"/>
      <c r="B16" s="133"/>
      <c r="C16" s="160"/>
      <c r="D16" s="198"/>
      <c r="E16" s="151"/>
      <c r="F16" s="118"/>
      <c r="G16" s="125"/>
      <c r="H16" s="234"/>
      <c r="I16" s="120"/>
    </row>
    <row r="17" spans="1:9" s="93" customFormat="1" ht="15" customHeight="1" x14ac:dyDescent="0.25">
      <c r="A17" s="121">
        <v>3</v>
      </c>
      <c r="B17" s="133" t="s">
        <v>2</v>
      </c>
      <c r="C17" s="159">
        <v>3.472</v>
      </c>
      <c r="D17" s="197" t="s">
        <v>847</v>
      </c>
      <c r="E17" s="156">
        <v>838</v>
      </c>
      <c r="F17" s="147" t="s">
        <v>1</v>
      </c>
      <c r="G17" s="124" t="s">
        <v>273</v>
      </c>
      <c r="H17" s="154" t="s">
        <v>271</v>
      </c>
      <c r="I17" s="119" t="s">
        <v>606</v>
      </c>
    </row>
    <row r="18" spans="1:9" s="93" customFormat="1" x14ac:dyDescent="0.25">
      <c r="A18" s="121"/>
      <c r="B18" s="133"/>
      <c r="C18" s="160"/>
      <c r="D18" s="198"/>
      <c r="E18" s="156"/>
      <c r="F18" s="147"/>
      <c r="G18" s="125"/>
      <c r="H18" s="234"/>
      <c r="I18" s="120"/>
    </row>
    <row r="19" spans="1:9" s="93" customFormat="1" ht="15" customHeight="1" x14ac:dyDescent="0.25">
      <c r="A19" s="121">
        <v>4</v>
      </c>
      <c r="B19" s="133" t="s">
        <v>3</v>
      </c>
      <c r="C19" s="159">
        <v>3.294</v>
      </c>
      <c r="D19" s="197" t="s">
        <v>848</v>
      </c>
      <c r="E19" s="156">
        <v>850</v>
      </c>
      <c r="F19" s="147" t="s">
        <v>1</v>
      </c>
      <c r="G19" s="124" t="s">
        <v>273</v>
      </c>
      <c r="H19" s="154" t="s">
        <v>271</v>
      </c>
      <c r="I19" s="119" t="s">
        <v>607</v>
      </c>
    </row>
    <row r="20" spans="1:9" s="93" customFormat="1" x14ac:dyDescent="0.25">
      <c r="A20" s="121"/>
      <c r="B20" s="133"/>
      <c r="C20" s="160"/>
      <c r="D20" s="198"/>
      <c r="E20" s="156"/>
      <c r="F20" s="147"/>
      <c r="G20" s="125"/>
      <c r="H20" s="234"/>
      <c r="I20" s="120"/>
    </row>
    <row r="21" spans="1:9" s="93" customFormat="1" ht="15" customHeight="1" x14ac:dyDescent="0.25">
      <c r="A21" s="121">
        <v>5</v>
      </c>
      <c r="B21" s="133" t="s">
        <v>4</v>
      </c>
      <c r="C21" s="159">
        <v>1.02</v>
      </c>
      <c r="D21" s="197" t="s">
        <v>849</v>
      </c>
      <c r="E21" s="156">
        <v>255</v>
      </c>
      <c r="F21" s="147" t="s">
        <v>1</v>
      </c>
      <c r="G21" s="124" t="s">
        <v>273</v>
      </c>
      <c r="H21" s="154" t="s">
        <v>271</v>
      </c>
      <c r="I21" s="119" t="s">
        <v>608</v>
      </c>
    </row>
    <row r="22" spans="1:9" s="93" customFormat="1" x14ac:dyDescent="0.25">
      <c r="A22" s="121"/>
      <c r="B22" s="133"/>
      <c r="C22" s="160"/>
      <c r="D22" s="198"/>
      <c r="E22" s="156"/>
      <c r="F22" s="147"/>
      <c r="G22" s="125"/>
      <c r="H22" s="234"/>
      <c r="I22" s="120"/>
    </row>
    <row r="23" spans="1:9" s="93" customFormat="1" ht="15" customHeight="1" x14ac:dyDescent="0.25">
      <c r="A23" s="121">
        <v>6</v>
      </c>
      <c r="B23" s="133" t="s">
        <v>5</v>
      </c>
      <c r="C23" s="159">
        <v>5.0289999999999999</v>
      </c>
      <c r="D23" s="197" t="s">
        <v>850</v>
      </c>
      <c r="E23" s="156">
        <v>1300</v>
      </c>
      <c r="F23" s="147" t="s">
        <v>1</v>
      </c>
      <c r="G23" s="124" t="s">
        <v>273</v>
      </c>
      <c r="H23" s="154" t="s">
        <v>271</v>
      </c>
      <c r="I23" s="119" t="s">
        <v>609</v>
      </c>
    </row>
    <row r="24" spans="1:9" s="93" customFormat="1" x14ac:dyDescent="0.25">
      <c r="A24" s="121"/>
      <c r="B24" s="133"/>
      <c r="C24" s="160"/>
      <c r="D24" s="198"/>
      <c r="E24" s="156"/>
      <c r="F24" s="147"/>
      <c r="G24" s="125"/>
      <c r="H24" s="234"/>
      <c r="I24" s="120"/>
    </row>
    <row r="25" spans="1:9" s="93" customFormat="1" ht="15" customHeight="1" x14ac:dyDescent="0.25">
      <c r="A25" s="121">
        <v>7</v>
      </c>
      <c r="B25" s="133" t="s">
        <v>8</v>
      </c>
      <c r="C25" s="159">
        <v>7.6790000000000003</v>
      </c>
      <c r="D25" s="197" t="s">
        <v>851</v>
      </c>
      <c r="E25" s="156">
        <v>1995</v>
      </c>
      <c r="F25" s="147" t="s">
        <v>1</v>
      </c>
      <c r="G25" s="124" t="s">
        <v>273</v>
      </c>
      <c r="H25" s="154" t="s">
        <v>271</v>
      </c>
      <c r="I25" s="119" t="s">
        <v>610</v>
      </c>
    </row>
    <row r="26" spans="1:9" s="93" customFormat="1" x14ac:dyDescent="0.25">
      <c r="A26" s="121"/>
      <c r="B26" s="133"/>
      <c r="C26" s="160"/>
      <c r="D26" s="198"/>
      <c r="E26" s="156"/>
      <c r="F26" s="147"/>
      <c r="G26" s="125"/>
      <c r="H26" s="234"/>
      <c r="I26" s="120"/>
    </row>
    <row r="27" spans="1:9" s="93" customFormat="1" ht="15" customHeight="1" x14ac:dyDescent="0.25">
      <c r="A27" s="121">
        <v>8</v>
      </c>
      <c r="B27" s="133" t="s">
        <v>9</v>
      </c>
      <c r="C27" s="159">
        <v>3.1469999999999998</v>
      </c>
      <c r="D27" s="197" t="s">
        <v>852</v>
      </c>
      <c r="E27" s="156">
        <v>704</v>
      </c>
      <c r="F27" s="147" t="s">
        <v>1</v>
      </c>
      <c r="G27" s="124" t="s">
        <v>273</v>
      </c>
      <c r="H27" s="154" t="s">
        <v>271</v>
      </c>
      <c r="I27" s="119" t="s">
        <v>611</v>
      </c>
    </row>
    <row r="28" spans="1:9" s="93" customFormat="1" x14ac:dyDescent="0.25">
      <c r="A28" s="121"/>
      <c r="B28" s="133"/>
      <c r="C28" s="160"/>
      <c r="D28" s="198"/>
      <c r="E28" s="156"/>
      <c r="F28" s="147"/>
      <c r="G28" s="125"/>
      <c r="H28" s="234"/>
      <c r="I28" s="120"/>
    </row>
    <row r="29" spans="1:9" s="93" customFormat="1" ht="15" customHeight="1" x14ac:dyDescent="0.25">
      <c r="A29" s="121">
        <v>9</v>
      </c>
      <c r="B29" s="133" t="s">
        <v>10</v>
      </c>
      <c r="C29" s="159">
        <v>4.0419999999999998</v>
      </c>
      <c r="D29" s="197" t="s">
        <v>853</v>
      </c>
      <c r="E29" s="156">
        <v>1040</v>
      </c>
      <c r="F29" s="147" t="s">
        <v>1</v>
      </c>
      <c r="G29" s="124" t="s">
        <v>273</v>
      </c>
      <c r="H29" s="154" t="s">
        <v>271</v>
      </c>
      <c r="I29" s="119" t="s">
        <v>612</v>
      </c>
    </row>
    <row r="30" spans="1:9" s="93" customFormat="1" x14ac:dyDescent="0.25">
      <c r="A30" s="121"/>
      <c r="B30" s="133"/>
      <c r="C30" s="160"/>
      <c r="D30" s="198"/>
      <c r="E30" s="156"/>
      <c r="F30" s="147"/>
      <c r="G30" s="125"/>
      <c r="H30" s="234"/>
      <c r="I30" s="120"/>
    </row>
    <row r="31" spans="1:9" s="93" customFormat="1" ht="15" customHeight="1" x14ac:dyDescent="0.25">
      <c r="A31" s="121">
        <v>10</v>
      </c>
      <c r="B31" s="133" t="s">
        <v>11</v>
      </c>
      <c r="C31" s="159">
        <v>5.7690000000000001</v>
      </c>
      <c r="D31" s="197" t="s">
        <v>854</v>
      </c>
      <c r="E31" s="156">
        <v>1395</v>
      </c>
      <c r="F31" s="147" t="s">
        <v>1</v>
      </c>
      <c r="G31" s="124" t="s">
        <v>273</v>
      </c>
      <c r="H31" s="154" t="s">
        <v>271</v>
      </c>
      <c r="I31" s="119" t="s">
        <v>613</v>
      </c>
    </row>
    <row r="32" spans="1:9" s="93" customFormat="1" x14ac:dyDescent="0.25">
      <c r="A32" s="121"/>
      <c r="B32" s="133"/>
      <c r="C32" s="160"/>
      <c r="D32" s="198"/>
      <c r="E32" s="156"/>
      <c r="F32" s="147"/>
      <c r="G32" s="125"/>
      <c r="H32" s="234"/>
      <c r="I32" s="120"/>
    </row>
    <row r="33" spans="1:9" s="93" customFormat="1" ht="15" customHeight="1" x14ac:dyDescent="0.25">
      <c r="A33" s="121">
        <v>11</v>
      </c>
      <c r="B33" s="133" t="s">
        <v>21</v>
      </c>
      <c r="C33" s="159">
        <v>3.452</v>
      </c>
      <c r="D33" s="197" t="s">
        <v>854</v>
      </c>
      <c r="E33" s="156">
        <v>1200</v>
      </c>
      <c r="F33" s="147" t="s">
        <v>1</v>
      </c>
      <c r="G33" s="124" t="s">
        <v>273</v>
      </c>
      <c r="H33" s="154" t="s">
        <v>271</v>
      </c>
      <c r="I33" s="119" t="s">
        <v>614</v>
      </c>
    </row>
    <row r="34" spans="1:9" s="93" customFormat="1" x14ac:dyDescent="0.25">
      <c r="A34" s="121"/>
      <c r="B34" s="133"/>
      <c r="C34" s="160"/>
      <c r="D34" s="198"/>
      <c r="E34" s="156"/>
      <c r="F34" s="147"/>
      <c r="G34" s="125"/>
      <c r="H34" s="234"/>
      <c r="I34" s="120"/>
    </row>
    <row r="35" spans="1:9" s="93" customFormat="1" ht="15" customHeight="1" x14ac:dyDescent="0.25">
      <c r="A35" s="121">
        <v>12</v>
      </c>
      <c r="B35" s="133" t="s">
        <v>954</v>
      </c>
      <c r="C35" s="159">
        <v>4.1239999999999997</v>
      </c>
      <c r="D35" s="197" t="s">
        <v>854</v>
      </c>
      <c r="E35" s="156">
        <v>1500</v>
      </c>
      <c r="F35" s="147" t="s">
        <v>1</v>
      </c>
      <c r="G35" s="124" t="s">
        <v>273</v>
      </c>
      <c r="H35" s="154" t="s">
        <v>271</v>
      </c>
      <c r="I35" s="119" t="s">
        <v>615</v>
      </c>
    </row>
    <row r="36" spans="1:9" s="93" customFormat="1" x14ac:dyDescent="0.25">
      <c r="A36" s="121"/>
      <c r="B36" s="133"/>
      <c r="C36" s="160"/>
      <c r="D36" s="198"/>
      <c r="E36" s="156"/>
      <c r="F36" s="147"/>
      <c r="G36" s="125"/>
      <c r="H36" s="234"/>
      <c r="I36" s="120"/>
    </row>
    <row r="37" spans="1:9" s="93" customFormat="1" ht="15" customHeight="1" x14ac:dyDescent="0.25">
      <c r="A37" s="121">
        <v>13</v>
      </c>
      <c r="B37" s="133" t="s">
        <v>66</v>
      </c>
      <c r="C37" s="159">
        <v>1.0029999999999999</v>
      </c>
      <c r="D37" s="197" t="s">
        <v>854</v>
      </c>
      <c r="E37" s="156">
        <v>800</v>
      </c>
      <c r="F37" s="147" t="s">
        <v>1</v>
      </c>
      <c r="G37" s="124" t="s">
        <v>273</v>
      </c>
      <c r="H37" s="154" t="s">
        <v>271</v>
      </c>
      <c r="I37" s="119" t="s">
        <v>616</v>
      </c>
    </row>
    <row r="38" spans="1:9" s="93" customFormat="1" x14ac:dyDescent="0.25">
      <c r="A38" s="121"/>
      <c r="B38" s="133"/>
      <c r="C38" s="160"/>
      <c r="D38" s="198"/>
      <c r="E38" s="156"/>
      <c r="F38" s="147"/>
      <c r="G38" s="125"/>
      <c r="H38" s="234"/>
      <c r="I38" s="120"/>
    </row>
    <row r="39" spans="1:9" s="93" customFormat="1" ht="15" customHeight="1" x14ac:dyDescent="0.25">
      <c r="A39" s="121">
        <v>14</v>
      </c>
      <c r="B39" s="133" t="s">
        <v>957</v>
      </c>
      <c r="C39" s="159">
        <v>1.2450000000000001</v>
      </c>
      <c r="D39" s="197" t="s">
        <v>854</v>
      </c>
      <c r="E39" s="156">
        <v>700</v>
      </c>
      <c r="F39" s="147" t="s">
        <v>1</v>
      </c>
      <c r="G39" s="124" t="s">
        <v>273</v>
      </c>
      <c r="H39" s="154" t="s">
        <v>271</v>
      </c>
      <c r="I39" s="119" t="s">
        <v>617</v>
      </c>
    </row>
    <row r="40" spans="1:9" s="93" customFormat="1" x14ac:dyDescent="0.25">
      <c r="A40" s="121"/>
      <c r="B40" s="133"/>
      <c r="C40" s="160"/>
      <c r="D40" s="198"/>
      <c r="E40" s="156"/>
      <c r="F40" s="147"/>
      <c r="G40" s="125"/>
      <c r="H40" s="234"/>
      <c r="I40" s="120"/>
    </row>
    <row r="41" spans="1:9" s="93" customFormat="1" ht="22.5" customHeight="1" x14ac:dyDescent="0.25">
      <c r="A41" s="220" t="s">
        <v>18</v>
      </c>
      <c r="B41" s="220"/>
      <c r="C41" s="149">
        <f>SUM(C15:C40)</f>
        <v>56.985999999999997</v>
      </c>
      <c r="D41" s="71"/>
      <c r="E41" s="53">
        <v>0</v>
      </c>
      <c r="F41" s="52" t="s">
        <v>7</v>
      </c>
      <c r="G41" s="206" t="s">
        <v>271</v>
      </c>
      <c r="H41" s="226"/>
      <c r="I41" s="126"/>
    </row>
    <row r="42" spans="1:9" s="93" customFormat="1" x14ac:dyDescent="0.25">
      <c r="A42" s="220"/>
      <c r="B42" s="220"/>
      <c r="C42" s="149"/>
      <c r="D42" s="72"/>
      <c r="E42" s="53">
        <f>SUM(E39,E37,E35,E33,E31,E29,E27,E25,E23,E21,E19,E17,E15)</f>
        <v>16062</v>
      </c>
      <c r="F42" s="52" t="s">
        <v>1</v>
      </c>
      <c r="G42" s="210"/>
      <c r="H42" s="227"/>
      <c r="I42" s="128"/>
    </row>
    <row r="43" spans="1:9" s="93" customFormat="1" ht="15" customHeight="1" x14ac:dyDescent="0.25">
      <c r="A43" s="166" t="s">
        <v>19</v>
      </c>
      <c r="B43" s="167"/>
      <c r="C43" s="167"/>
      <c r="D43" s="167"/>
      <c r="E43" s="167"/>
      <c r="F43" s="167"/>
      <c r="G43" s="167"/>
      <c r="H43" s="167"/>
      <c r="I43" s="168"/>
    </row>
    <row r="44" spans="1:9" s="93" customFormat="1" x14ac:dyDescent="0.25">
      <c r="A44" s="121">
        <v>15</v>
      </c>
      <c r="B44" s="133" t="s">
        <v>6</v>
      </c>
      <c r="C44" s="159">
        <v>9.923</v>
      </c>
      <c r="D44" s="197" t="s">
        <v>856</v>
      </c>
      <c r="E44" s="49">
        <v>2212</v>
      </c>
      <c r="F44" s="45" t="s">
        <v>1</v>
      </c>
      <c r="G44" s="124" t="s">
        <v>273</v>
      </c>
      <c r="H44" s="154" t="s">
        <v>271</v>
      </c>
      <c r="I44" s="129" t="s">
        <v>618</v>
      </c>
    </row>
    <row r="45" spans="1:9" s="93" customFormat="1" x14ac:dyDescent="0.25">
      <c r="A45" s="121"/>
      <c r="B45" s="133"/>
      <c r="C45" s="160"/>
      <c r="D45" s="198"/>
      <c r="E45" s="49">
        <v>180</v>
      </c>
      <c r="F45" s="45" t="s">
        <v>23</v>
      </c>
      <c r="G45" s="125"/>
      <c r="H45" s="234"/>
      <c r="I45" s="130"/>
    </row>
    <row r="46" spans="1:9" s="93" customFormat="1" ht="15" customHeight="1" x14ac:dyDescent="0.25">
      <c r="A46" s="121">
        <v>16</v>
      </c>
      <c r="B46" s="133" t="s">
        <v>20</v>
      </c>
      <c r="C46" s="159">
        <v>10.909000000000001</v>
      </c>
      <c r="D46" s="197" t="s">
        <v>857</v>
      </c>
      <c r="E46" s="156">
        <v>2676</v>
      </c>
      <c r="F46" s="147" t="s">
        <v>1</v>
      </c>
      <c r="G46" s="124" t="s">
        <v>273</v>
      </c>
      <c r="H46" s="154" t="s">
        <v>271</v>
      </c>
      <c r="I46" s="129" t="s">
        <v>397</v>
      </c>
    </row>
    <row r="47" spans="1:9" s="93" customFormat="1" x14ac:dyDescent="0.25">
      <c r="A47" s="121"/>
      <c r="B47" s="133"/>
      <c r="C47" s="160"/>
      <c r="D47" s="198"/>
      <c r="E47" s="156"/>
      <c r="F47" s="147"/>
      <c r="G47" s="125"/>
      <c r="H47" s="234"/>
      <c r="I47" s="130"/>
    </row>
    <row r="48" spans="1:9" s="93" customFormat="1" ht="15" customHeight="1" x14ac:dyDescent="0.25">
      <c r="A48" s="121">
        <v>17</v>
      </c>
      <c r="B48" s="133" t="s">
        <v>21</v>
      </c>
      <c r="C48" s="159">
        <v>3.3879999999999999</v>
      </c>
      <c r="D48" s="197" t="s">
        <v>858</v>
      </c>
      <c r="E48" s="156">
        <v>817</v>
      </c>
      <c r="F48" s="147" t="s">
        <v>7</v>
      </c>
      <c r="G48" s="124" t="s">
        <v>273</v>
      </c>
      <c r="H48" s="154" t="s">
        <v>271</v>
      </c>
      <c r="I48" s="129" t="s">
        <v>601</v>
      </c>
    </row>
    <row r="49" spans="1:9" s="93" customFormat="1" x14ac:dyDescent="0.25">
      <c r="A49" s="121"/>
      <c r="B49" s="133"/>
      <c r="C49" s="160"/>
      <c r="D49" s="198"/>
      <c r="E49" s="156"/>
      <c r="F49" s="147"/>
      <c r="G49" s="125"/>
      <c r="H49" s="234"/>
      <c r="I49" s="130"/>
    </row>
    <row r="50" spans="1:9" s="93" customFormat="1" ht="15" customHeight="1" x14ac:dyDescent="0.25">
      <c r="A50" s="121">
        <v>18</v>
      </c>
      <c r="B50" s="133" t="s">
        <v>22</v>
      </c>
      <c r="C50" s="159">
        <v>2.9020000000000001</v>
      </c>
      <c r="D50" s="197" t="s">
        <v>859</v>
      </c>
      <c r="E50" s="156">
        <v>557</v>
      </c>
      <c r="F50" s="147" t="s">
        <v>23</v>
      </c>
      <c r="G50" s="124" t="s">
        <v>273</v>
      </c>
      <c r="H50" s="154" t="s">
        <v>271</v>
      </c>
      <c r="I50" s="129" t="s">
        <v>602</v>
      </c>
    </row>
    <row r="51" spans="1:9" s="93" customFormat="1" x14ac:dyDescent="0.25">
      <c r="A51" s="121"/>
      <c r="B51" s="133"/>
      <c r="C51" s="160"/>
      <c r="D51" s="198"/>
      <c r="E51" s="156"/>
      <c r="F51" s="147"/>
      <c r="G51" s="125"/>
      <c r="H51" s="234"/>
      <c r="I51" s="130"/>
    </row>
    <row r="52" spans="1:9" s="93" customFormat="1" ht="15" customHeight="1" x14ac:dyDescent="0.25">
      <c r="A52" s="121">
        <v>19</v>
      </c>
      <c r="B52" s="133" t="s">
        <v>0</v>
      </c>
      <c r="C52" s="159">
        <v>3.931</v>
      </c>
      <c r="D52" s="197" t="s">
        <v>860</v>
      </c>
      <c r="E52" s="49">
        <v>585</v>
      </c>
      <c r="F52" s="45" t="s">
        <v>23</v>
      </c>
      <c r="G52" s="124" t="s">
        <v>273</v>
      </c>
      <c r="H52" s="154" t="s">
        <v>271</v>
      </c>
      <c r="I52" s="129" t="s">
        <v>603</v>
      </c>
    </row>
    <row r="53" spans="1:9" s="93" customFormat="1" x14ac:dyDescent="0.25">
      <c r="A53" s="121"/>
      <c r="B53" s="133"/>
      <c r="C53" s="160"/>
      <c r="D53" s="198"/>
      <c r="E53" s="49">
        <v>130</v>
      </c>
      <c r="F53" s="45" t="s">
        <v>1</v>
      </c>
      <c r="G53" s="125"/>
      <c r="H53" s="234"/>
      <c r="I53" s="130"/>
    </row>
    <row r="54" spans="1:9" s="11" customFormat="1" ht="15" customHeight="1" x14ac:dyDescent="0.25">
      <c r="A54" s="121">
        <v>20</v>
      </c>
      <c r="B54" s="133" t="s">
        <v>24</v>
      </c>
      <c r="C54" s="159">
        <v>13.7</v>
      </c>
      <c r="D54" s="197" t="s">
        <v>861</v>
      </c>
      <c r="E54" s="49">
        <v>1070</v>
      </c>
      <c r="F54" s="45" t="s">
        <v>23</v>
      </c>
      <c r="G54" s="124" t="s">
        <v>273</v>
      </c>
      <c r="H54" s="154" t="s">
        <v>271</v>
      </c>
      <c r="I54" s="129" t="s">
        <v>976</v>
      </c>
    </row>
    <row r="55" spans="1:9" s="11" customFormat="1" x14ac:dyDescent="0.25">
      <c r="A55" s="121"/>
      <c r="B55" s="133"/>
      <c r="C55" s="160"/>
      <c r="D55" s="198"/>
      <c r="E55" s="49">
        <v>1885</v>
      </c>
      <c r="F55" s="45" t="s">
        <v>1</v>
      </c>
      <c r="G55" s="125"/>
      <c r="H55" s="234"/>
      <c r="I55" s="130"/>
    </row>
    <row r="56" spans="1:9" s="93" customFormat="1" ht="15" customHeight="1" x14ac:dyDescent="0.25">
      <c r="A56" s="121">
        <v>21</v>
      </c>
      <c r="B56" s="133" t="s">
        <v>25</v>
      </c>
      <c r="C56" s="159">
        <v>2.234</v>
      </c>
      <c r="D56" s="197" t="s">
        <v>862</v>
      </c>
      <c r="E56" s="156">
        <v>388</v>
      </c>
      <c r="F56" s="147" t="s">
        <v>23</v>
      </c>
      <c r="G56" s="124" t="s">
        <v>273</v>
      </c>
      <c r="H56" s="154" t="s">
        <v>271</v>
      </c>
      <c r="I56" s="129" t="s">
        <v>977</v>
      </c>
    </row>
    <row r="57" spans="1:9" s="93" customFormat="1" x14ac:dyDescent="0.25">
      <c r="A57" s="121"/>
      <c r="B57" s="133"/>
      <c r="C57" s="160"/>
      <c r="D57" s="198"/>
      <c r="E57" s="156"/>
      <c r="F57" s="147"/>
      <c r="G57" s="125"/>
      <c r="H57" s="234"/>
      <c r="I57" s="130"/>
    </row>
    <row r="58" spans="1:9" s="93" customFormat="1" ht="15" customHeight="1" x14ac:dyDescent="0.25">
      <c r="A58" s="121">
        <v>22</v>
      </c>
      <c r="B58" s="133" t="s">
        <v>26</v>
      </c>
      <c r="C58" s="159">
        <v>2.3730000000000002</v>
      </c>
      <c r="D58" s="197" t="s">
        <v>863</v>
      </c>
      <c r="E58" s="156">
        <v>678</v>
      </c>
      <c r="F58" s="147" t="s">
        <v>1</v>
      </c>
      <c r="G58" s="124" t="s">
        <v>273</v>
      </c>
      <c r="H58" s="154" t="s">
        <v>271</v>
      </c>
      <c r="I58" s="129" t="s">
        <v>978</v>
      </c>
    </row>
    <row r="59" spans="1:9" s="93" customFormat="1" x14ac:dyDescent="0.25">
      <c r="A59" s="121"/>
      <c r="B59" s="133"/>
      <c r="C59" s="160"/>
      <c r="D59" s="198"/>
      <c r="E59" s="156"/>
      <c r="F59" s="147"/>
      <c r="G59" s="125"/>
      <c r="H59" s="234"/>
      <c r="I59" s="130"/>
    </row>
    <row r="60" spans="1:9" s="93" customFormat="1" ht="15" customHeight="1" x14ac:dyDescent="0.25">
      <c r="A60" s="121">
        <v>23</v>
      </c>
      <c r="B60" s="133" t="s">
        <v>27</v>
      </c>
      <c r="C60" s="159">
        <v>4.5140000000000002</v>
      </c>
      <c r="D60" s="197" t="s">
        <v>864</v>
      </c>
      <c r="E60" s="156">
        <v>1126</v>
      </c>
      <c r="F60" s="147" t="s">
        <v>1</v>
      </c>
      <c r="G60" s="124" t="s">
        <v>273</v>
      </c>
      <c r="H60" s="154" t="s">
        <v>271</v>
      </c>
      <c r="I60" s="129" t="s">
        <v>979</v>
      </c>
    </row>
    <row r="61" spans="1:9" s="93" customFormat="1" x14ac:dyDescent="0.25">
      <c r="A61" s="121"/>
      <c r="B61" s="133"/>
      <c r="C61" s="160"/>
      <c r="D61" s="198"/>
      <c r="E61" s="156"/>
      <c r="F61" s="147"/>
      <c r="G61" s="125"/>
      <c r="H61" s="234"/>
      <c r="I61" s="130"/>
    </row>
    <row r="62" spans="1:9" s="93" customFormat="1" ht="15" customHeight="1" x14ac:dyDescent="0.25">
      <c r="A62" s="121">
        <v>24</v>
      </c>
      <c r="B62" s="133" t="s">
        <v>28</v>
      </c>
      <c r="C62" s="159">
        <v>3.9889999999999999</v>
      </c>
      <c r="D62" s="197" t="s">
        <v>865</v>
      </c>
      <c r="E62" s="156">
        <v>1108</v>
      </c>
      <c r="F62" s="147" t="s">
        <v>1</v>
      </c>
      <c r="G62" s="124" t="s">
        <v>273</v>
      </c>
      <c r="H62" s="154" t="s">
        <v>271</v>
      </c>
      <c r="I62" s="129" t="s">
        <v>983</v>
      </c>
    </row>
    <row r="63" spans="1:9" s="93" customFormat="1" x14ac:dyDescent="0.25">
      <c r="A63" s="121"/>
      <c r="B63" s="133"/>
      <c r="C63" s="160"/>
      <c r="D63" s="198"/>
      <c r="E63" s="156"/>
      <c r="F63" s="147"/>
      <c r="G63" s="125"/>
      <c r="H63" s="234"/>
      <c r="I63" s="130"/>
    </row>
    <row r="64" spans="1:9" s="93" customFormat="1" ht="15" customHeight="1" x14ac:dyDescent="0.25">
      <c r="A64" s="121">
        <v>25</v>
      </c>
      <c r="B64" s="133" t="s">
        <v>29</v>
      </c>
      <c r="C64" s="159">
        <v>4.3689999999999998</v>
      </c>
      <c r="D64" s="197" t="s">
        <v>866</v>
      </c>
      <c r="E64" s="156">
        <v>968</v>
      </c>
      <c r="F64" s="147" t="s">
        <v>1</v>
      </c>
      <c r="G64" s="124" t="s">
        <v>273</v>
      </c>
      <c r="H64" s="154" t="s">
        <v>271</v>
      </c>
      <c r="I64" s="129" t="s">
        <v>619</v>
      </c>
    </row>
    <row r="65" spans="1:9" s="93" customFormat="1" x14ac:dyDescent="0.25">
      <c r="A65" s="121"/>
      <c r="B65" s="133"/>
      <c r="C65" s="160"/>
      <c r="D65" s="198"/>
      <c r="E65" s="156"/>
      <c r="F65" s="147"/>
      <c r="G65" s="125"/>
      <c r="H65" s="234"/>
      <c r="I65" s="130"/>
    </row>
    <row r="66" spans="1:9" s="93" customFormat="1" ht="15" customHeight="1" x14ac:dyDescent="0.25">
      <c r="A66" s="121">
        <v>26</v>
      </c>
      <c r="B66" s="133" t="s">
        <v>30</v>
      </c>
      <c r="C66" s="159">
        <v>3.1949999999999998</v>
      </c>
      <c r="D66" s="197" t="s">
        <v>867</v>
      </c>
      <c r="E66" s="156">
        <v>743</v>
      </c>
      <c r="F66" s="147" t="s">
        <v>1</v>
      </c>
      <c r="G66" s="124" t="s">
        <v>273</v>
      </c>
      <c r="H66" s="154" t="s">
        <v>271</v>
      </c>
      <c r="I66" s="129" t="s">
        <v>620</v>
      </c>
    </row>
    <row r="67" spans="1:9" s="93" customFormat="1" ht="7.5" customHeight="1" x14ac:dyDescent="0.25">
      <c r="A67" s="121"/>
      <c r="B67" s="133"/>
      <c r="C67" s="160"/>
      <c r="D67" s="198"/>
      <c r="E67" s="156"/>
      <c r="F67" s="147"/>
      <c r="G67" s="125"/>
      <c r="H67" s="234"/>
      <c r="I67" s="130"/>
    </row>
    <row r="68" spans="1:9" s="93" customFormat="1" ht="5.25" customHeight="1" x14ac:dyDescent="0.25">
      <c r="A68" s="121">
        <v>27</v>
      </c>
      <c r="B68" s="133" t="s">
        <v>31</v>
      </c>
      <c r="C68" s="159">
        <v>2.1349999999999998</v>
      </c>
      <c r="D68" s="197" t="s">
        <v>868</v>
      </c>
      <c r="E68" s="156">
        <v>610</v>
      </c>
      <c r="F68" s="147" t="s">
        <v>1</v>
      </c>
      <c r="G68" s="124" t="s">
        <v>273</v>
      </c>
      <c r="H68" s="154" t="s">
        <v>271</v>
      </c>
      <c r="I68" s="129" t="s">
        <v>621</v>
      </c>
    </row>
    <row r="69" spans="1:9" s="93" customFormat="1" ht="19.5" customHeight="1" x14ac:dyDescent="0.25">
      <c r="A69" s="121"/>
      <c r="B69" s="133"/>
      <c r="C69" s="160"/>
      <c r="D69" s="198"/>
      <c r="E69" s="156"/>
      <c r="F69" s="147"/>
      <c r="G69" s="125"/>
      <c r="H69" s="234"/>
      <c r="I69" s="130"/>
    </row>
    <row r="70" spans="1:9" s="11" customFormat="1" ht="23.25" customHeight="1" x14ac:dyDescent="0.25">
      <c r="A70" s="121">
        <v>28</v>
      </c>
      <c r="B70" s="133" t="s">
        <v>32</v>
      </c>
      <c r="C70" s="159">
        <v>6.117</v>
      </c>
      <c r="D70" s="197" t="s">
        <v>869</v>
      </c>
      <c r="E70" s="49">
        <v>429</v>
      </c>
      <c r="F70" s="45" t="s">
        <v>23</v>
      </c>
      <c r="G70" s="124" t="s">
        <v>273</v>
      </c>
      <c r="H70" s="154" t="s">
        <v>271</v>
      </c>
      <c r="I70" s="129" t="s">
        <v>622</v>
      </c>
    </row>
    <row r="71" spans="1:9" s="11" customFormat="1" ht="13.5" customHeight="1" x14ac:dyDescent="0.25">
      <c r="A71" s="121"/>
      <c r="B71" s="133"/>
      <c r="C71" s="160"/>
      <c r="D71" s="198"/>
      <c r="E71" s="49">
        <v>1236</v>
      </c>
      <c r="F71" s="45" t="s">
        <v>1</v>
      </c>
      <c r="G71" s="125"/>
      <c r="H71" s="234"/>
      <c r="I71" s="130"/>
    </row>
    <row r="72" spans="1:9" s="93" customFormat="1" ht="15" customHeight="1" x14ac:dyDescent="0.25">
      <c r="A72" s="121">
        <v>29</v>
      </c>
      <c r="B72" s="133" t="s">
        <v>33</v>
      </c>
      <c r="C72" s="159">
        <v>2.25</v>
      </c>
      <c r="D72" s="197" t="s">
        <v>870</v>
      </c>
      <c r="E72" s="156">
        <v>617</v>
      </c>
      <c r="F72" s="147" t="s">
        <v>1</v>
      </c>
      <c r="G72" s="124" t="s">
        <v>273</v>
      </c>
      <c r="H72" s="154" t="s">
        <v>271</v>
      </c>
      <c r="I72" s="129" t="s">
        <v>623</v>
      </c>
    </row>
    <row r="73" spans="1:9" s="93" customFormat="1" x14ac:dyDescent="0.25">
      <c r="A73" s="121"/>
      <c r="B73" s="133"/>
      <c r="C73" s="160"/>
      <c r="D73" s="198"/>
      <c r="E73" s="156"/>
      <c r="F73" s="147"/>
      <c r="G73" s="125"/>
      <c r="H73" s="234"/>
      <c r="I73" s="130"/>
    </row>
    <row r="74" spans="1:9" s="93" customFormat="1" ht="15" customHeight="1" x14ac:dyDescent="0.25">
      <c r="A74" s="121">
        <v>30</v>
      </c>
      <c r="B74" s="133" t="s">
        <v>955</v>
      </c>
      <c r="C74" s="159">
        <v>2.1040000000000001</v>
      </c>
      <c r="D74" s="197" t="s">
        <v>870</v>
      </c>
      <c r="E74" s="156">
        <v>700</v>
      </c>
      <c r="F74" s="147" t="s">
        <v>1</v>
      </c>
      <c r="G74" s="124" t="s">
        <v>273</v>
      </c>
      <c r="H74" s="154" t="s">
        <v>271</v>
      </c>
      <c r="I74" s="129" t="s">
        <v>624</v>
      </c>
    </row>
    <row r="75" spans="1:9" s="93" customFormat="1" x14ac:dyDescent="0.25">
      <c r="A75" s="121"/>
      <c r="B75" s="133"/>
      <c r="C75" s="160"/>
      <c r="D75" s="198"/>
      <c r="E75" s="156"/>
      <c r="F75" s="147"/>
      <c r="G75" s="125"/>
      <c r="H75" s="234"/>
      <c r="I75" s="130"/>
    </row>
    <row r="76" spans="1:9" s="93" customFormat="1" ht="15" customHeight="1" x14ac:dyDescent="0.25">
      <c r="A76" s="121">
        <v>31</v>
      </c>
      <c r="B76" s="133" t="s">
        <v>958</v>
      </c>
      <c r="C76" s="159">
        <v>2.25</v>
      </c>
      <c r="D76" s="197" t="s">
        <v>870</v>
      </c>
      <c r="E76" s="156">
        <v>680</v>
      </c>
      <c r="F76" s="147" t="s">
        <v>1</v>
      </c>
      <c r="G76" s="124" t="s">
        <v>273</v>
      </c>
      <c r="H76" s="154" t="s">
        <v>271</v>
      </c>
      <c r="I76" s="129" t="s">
        <v>625</v>
      </c>
    </row>
    <row r="77" spans="1:9" s="93" customFormat="1" x14ac:dyDescent="0.25">
      <c r="A77" s="121"/>
      <c r="B77" s="133"/>
      <c r="C77" s="160"/>
      <c r="D77" s="198"/>
      <c r="E77" s="156"/>
      <c r="F77" s="147"/>
      <c r="G77" s="125"/>
      <c r="H77" s="234"/>
      <c r="I77" s="130"/>
    </row>
    <row r="78" spans="1:9" s="93" customFormat="1" ht="15" customHeight="1" x14ac:dyDescent="0.25">
      <c r="A78" s="121">
        <v>32</v>
      </c>
      <c r="B78" s="133" t="s">
        <v>959</v>
      </c>
      <c r="C78" s="159">
        <v>2.0449999999999999</v>
      </c>
      <c r="D78" s="197" t="s">
        <v>870</v>
      </c>
      <c r="E78" s="156">
        <v>450</v>
      </c>
      <c r="F78" s="147" t="s">
        <v>1</v>
      </c>
      <c r="G78" s="124" t="s">
        <v>273</v>
      </c>
      <c r="H78" s="154" t="s">
        <v>271</v>
      </c>
      <c r="I78" s="129" t="s">
        <v>931</v>
      </c>
    </row>
    <row r="79" spans="1:9" s="93" customFormat="1" x14ac:dyDescent="0.25">
      <c r="A79" s="121"/>
      <c r="B79" s="133"/>
      <c r="C79" s="160"/>
      <c r="D79" s="198"/>
      <c r="E79" s="156"/>
      <c r="F79" s="147"/>
      <c r="G79" s="125"/>
      <c r="H79" s="234"/>
      <c r="I79" s="130"/>
    </row>
    <row r="80" spans="1:9" s="93" customFormat="1" ht="15" customHeight="1" x14ac:dyDescent="0.25">
      <c r="A80" s="121">
        <v>33</v>
      </c>
      <c r="B80" s="133" t="s">
        <v>960</v>
      </c>
      <c r="C80" s="159">
        <v>0.625</v>
      </c>
      <c r="D80" s="197" t="s">
        <v>870</v>
      </c>
      <c r="E80" s="156">
        <v>400</v>
      </c>
      <c r="F80" s="147" t="s">
        <v>1</v>
      </c>
      <c r="G80" s="124" t="s">
        <v>273</v>
      </c>
      <c r="H80" s="154" t="s">
        <v>271</v>
      </c>
      <c r="I80" s="129" t="s">
        <v>1010</v>
      </c>
    </row>
    <row r="81" spans="1:9" s="93" customFormat="1" x14ac:dyDescent="0.25">
      <c r="A81" s="121"/>
      <c r="B81" s="133"/>
      <c r="C81" s="160"/>
      <c r="D81" s="198"/>
      <c r="E81" s="156"/>
      <c r="F81" s="147"/>
      <c r="G81" s="125"/>
      <c r="H81" s="234"/>
      <c r="I81" s="130"/>
    </row>
    <row r="82" spans="1:9" s="93" customFormat="1" ht="15" customHeight="1" x14ac:dyDescent="0.25">
      <c r="A82" s="121">
        <v>34</v>
      </c>
      <c r="B82" s="133" t="s">
        <v>961</v>
      </c>
      <c r="C82" s="159">
        <v>2.1230000000000002</v>
      </c>
      <c r="D82" s="197" t="s">
        <v>870</v>
      </c>
      <c r="E82" s="156">
        <v>500</v>
      </c>
      <c r="F82" s="147" t="s">
        <v>1</v>
      </c>
      <c r="G82" s="124" t="s">
        <v>273</v>
      </c>
      <c r="H82" s="154" t="s">
        <v>271</v>
      </c>
      <c r="I82" s="129" t="s">
        <v>1011</v>
      </c>
    </row>
    <row r="83" spans="1:9" s="93" customFormat="1" x14ac:dyDescent="0.25">
      <c r="A83" s="121"/>
      <c r="B83" s="133"/>
      <c r="C83" s="160"/>
      <c r="D83" s="198"/>
      <c r="E83" s="156"/>
      <c r="F83" s="147"/>
      <c r="G83" s="125"/>
      <c r="H83" s="234"/>
      <c r="I83" s="130"/>
    </row>
    <row r="84" spans="1:9" s="93" customFormat="1" ht="15" customHeight="1" x14ac:dyDescent="0.25">
      <c r="A84" s="121">
        <v>35</v>
      </c>
      <c r="B84" s="133" t="s">
        <v>962</v>
      </c>
      <c r="C84" s="159">
        <v>2.012</v>
      </c>
      <c r="D84" s="197" t="s">
        <v>870</v>
      </c>
      <c r="E84" s="156">
        <v>600</v>
      </c>
      <c r="F84" s="147" t="s">
        <v>1</v>
      </c>
      <c r="G84" s="124" t="s">
        <v>273</v>
      </c>
      <c r="H84" s="154" t="s">
        <v>271</v>
      </c>
      <c r="I84" s="129" t="s">
        <v>1012</v>
      </c>
    </row>
    <row r="85" spans="1:9" s="93" customFormat="1" x14ac:dyDescent="0.25">
      <c r="A85" s="121"/>
      <c r="B85" s="133"/>
      <c r="C85" s="160"/>
      <c r="D85" s="198"/>
      <c r="E85" s="156"/>
      <c r="F85" s="147"/>
      <c r="G85" s="125"/>
      <c r="H85" s="234"/>
      <c r="I85" s="130"/>
    </row>
    <row r="86" spans="1:9" s="93" customFormat="1" ht="15" customHeight="1" x14ac:dyDescent="0.25">
      <c r="A86" s="121">
        <v>36</v>
      </c>
      <c r="B86" s="133" t="s">
        <v>391</v>
      </c>
      <c r="C86" s="159">
        <v>2.0699999999999998</v>
      </c>
      <c r="D86" s="197" t="s">
        <v>870</v>
      </c>
      <c r="E86" s="156">
        <v>863</v>
      </c>
      <c r="F86" s="147" t="s">
        <v>1</v>
      </c>
      <c r="G86" s="124" t="s">
        <v>273</v>
      </c>
      <c r="H86" s="154" t="s">
        <v>271</v>
      </c>
      <c r="I86" s="129" t="s">
        <v>1013</v>
      </c>
    </row>
    <row r="87" spans="1:9" s="93" customFormat="1" x14ac:dyDescent="0.25">
      <c r="A87" s="121"/>
      <c r="B87" s="133"/>
      <c r="C87" s="160"/>
      <c r="D87" s="198"/>
      <c r="E87" s="156"/>
      <c r="F87" s="147"/>
      <c r="G87" s="125"/>
      <c r="H87" s="234"/>
      <c r="I87" s="130"/>
    </row>
    <row r="88" spans="1:9" s="93" customFormat="1" ht="15" customHeight="1" x14ac:dyDescent="0.25">
      <c r="A88" s="121">
        <v>37</v>
      </c>
      <c r="B88" s="133" t="s">
        <v>971</v>
      </c>
      <c r="C88" s="159">
        <v>1.2</v>
      </c>
      <c r="D88" s="197" t="s">
        <v>870</v>
      </c>
      <c r="E88" s="156">
        <v>870</v>
      </c>
      <c r="F88" s="147" t="s">
        <v>1</v>
      </c>
      <c r="G88" s="124" t="s">
        <v>273</v>
      </c>
      <c r="H88" s="154" t="s">
        <v>271</v>
      </c>
      <c r="I88" s="129" t="s">
        <v>1014</v>
      </c>
    </row>
    <row r="89" spans="1:9" s="93" customFormat="1" x14ac:dyDescent="0.25">
      <c r="A89" s="121"/>
      <c r="B89" s="133"/>
      <c r="C89" s="160"/>
      <c r="D89" s="198"/>
      <c r="E89" s="156"/>
      <c r="F89" s="147"/>
      <c r="G89" s="125"/>
      <c r="H89" s="234"/>
      <c r="I89" s="130"/>
    </row>
    <row r="90" spans="1:9" s="93" customFormat="1" ht="15" customHeight="1" x14ac:dyDescent="0.25">
      <c r="A90" s="121">
        <v>38</v>
      </c>
      <c r="B90" s="133" t="s">
        <v>1001</v>
      </c>
      <c r="C90" s="159">
        <v>12.534000000000001</v>
      </c>
      <c r="D90" s="197" t="s">
        <v>870</v>
      </c>
      <c r="E90" s="156">
        <v>3500</v>
      </c>
      <c r="F90" s="147" t="s">
        <v>1</v>
      </c>
      <c r="G90" s="124" t="s">
        <v>273</v>
      </c>
      <c r="H90" s="154" t="s">
        <v>271</v>
      </c>
      <c r="I90" s="129" t="s">
        <v>1015</v>
      </c>
    </row>
    <row r="91" spans="1:9" s="93" customFormat="1" x14ac:dyDescent="0.25">
      <c r="A91" s="121"/>
      <c r="B91" s="133"/>
      <c r="C91" s="160"/>
      <c r="D91" s="198"/>
      <c r="E91" s="156"/>
      <c r="F91" s="147"/>
      <c r="G91" s="125"/>
      <c r="H91" s="234"/>
      <c r="I91" s="130"/>
    </row>
    <row r="92" spans="1:9" s="93" customFormat="1" ht="15" customHeight="1" x14ac:dyDescent="0.25">
      <c r="A92" s="121">
        <v>39</v>
      </c>
      <c r="B92" s="133" t="s">
        <v>384</v>
      </c>
      <c r="C92" s="159">
        <v>0.45700000000000002</v>
      </c>
      <c r="D92" s="197" t="s">
        <v>870</v>
      </c>
      <c r="E92" s="156">
        <v>200</v>
      </c>
      <c r="F92" s="147" t="s">
        <v>1</v>
      </c>
      <c r="G92" s="124" t="s">
        <v>273</v>
      </c>
      <c r="H92" s="154" t="s">
        <v>271</v>
      </c>
      <c r="I92" s="129" t="s">
        <v>1016</v>
      </c>
    </row>
    <row r="93" spans="1:9" s="93" customFormat="1" x14ac:dyDescent="0.25">
      <c r="A93" s="121"/>
      <c r="B93" s="133"/>
      <c r="C93" s="160"/>
      <c r="D93" s="198"/>
      <c r="E93" s="156"/>
      <c r="F93" s="147"/>
      <c r="G93" s="125"/>
      <c r="H93" s="234"/>
      <c r="I93" s="130"/>
    </row>
    <row r="94" spans="1:9" s="93" customFormat="1" ht="15" customHeight="1" x14ac:dyDescent="0.25">
      <c r="A94" s="220" t="s">
        <v>18</v>
      </c>
      <c r="B94" s="220"/>
      <c r="C94" s="149">
        <f>SUM(C44:C93)</f>
        <v>103.349</v>
      </c>
      <c r="D94" s="71"/>
      <c r="E94" s="53">
        <f>SUM(E45,E52,E54,E56,E70,E50)</f>
        <v>3209</v>
      </c>
      <c r="F94" s="52" t="s">
        <v>23</v>
      </c>
      <c r="G94" s="124" t="s">
        <v>271</v>
      </c>
      <c r="H94" s="215"/>
      <c r="I94" s="126"/>
    </row>
    <row r="95" spans="1:9" s="93" customFormat="1" x14ac:dyDescent="0.25">
      <c r="A95" s="220"/>
      <c r="B95" s="220"/>
      <c r="C95" s="149"/>
      <c r="D95" s="74"/>
      <c r="E95" s="53">
        <f>SUM(E48)</f>
        <v>817</v>
      </c>
      <c r="F95" s="52" t="s">
        <v>7</v>
      </c>
      <c r="G95" s="217"/>
      <c r="H95" s="218"/>
      <c r="I95" s="127"/>
    </row>
    <row r="96" spans="1:9" s="93" customFormat="1" x14ac:dyDescent="0.25">
      <c r="A96" s="220"/>
      <c r="B96" s="220"/>
      <c r="C96" s="149"/>
      <c r="D96" s="72"/>
      <c r="E96" s="53">
        <f>SUM(E92,E90,E88,E86,E84,E82,E80,E78,E76,E74,E72,E71,E68,E66,E64,E62,E60,E58,E55,E53,E46,E44)</f>
        <v>22752</v>
      </c>
      <c r="F96" s="52" t="s">
        <v>1</v>
      </c>
      <c r="G96" s="125"/>
      <c r="H96" s="216"/>
      <c r="I96" s="128"/>
    </row>
    <row r="97" spans="1:146" s="93" customFormat="1" ht="15" customHeight="1" x14ac:dyDescent="0.25">
      <c r="A97" s="166" t="s">
        <v>34</v>
      </c>
      <c r="B97" s="167"/>
      <c r="C97" s="167"/>
      <c r="D97" s="167"/>
      <c r="E97" s="167"/>
      <c r="F97" s="167"/>
      <c r="G97" s="167"/>
      <c r="H97" s="167"/>
      <c r="I97" s="168"/>
    </row>
    <row r="98" spans="1:146" s="93" customFormat="1" x14ac:dyDescent="0.25">
      <c r="A98" s="121">
        <v>40</v>
      </c>
      <c r="B98" s="133" t="s">
        <v>0</v>
      </c>
      <c r="C98" s="159">
        <v>4.76</v>
      </c>
      <c r="D98" s="197" t="s">
        <v>871</v>
      </c>
      <c r="E98" s="156">
        <v>952</v>
      </c>
      <c r="F98" s="147" t="s">
        <v>1</v>
      </c>
      <c r="G98" s="124" t="s">
        <v>273</v>
      </c>
      <c r="H98" s="154" t="s">
        <v>271</v>
      </c>
      <c r="I98" s="129" t="s">
        <v>1017</v>
      </c>
    </row>
    <row r="99" spans="1:146" s="93" customFormat="1" x14ac:dyDescent="0.25">
      <c r="A99" s="121"/>
      <c r="B99" s="133"/>
      <c r="C99" s="160"/>
      <c r="D99" s="198"/>
      <c r="E99" s="156"/>
      <c r="F99" s="147"/>
      <c r="G99" s="125"/>
      <c r="H99" s="234"/>
      <c r="I99" s="130"/>
    </row>
    <row r="100" spans="1:146" s="93" customFormat="1" ht="15" customHeight="1" x14ac:dyDescent="0.25">
      <c r="A100" s="121">
        <v>41</v>
      </c>
      <c r="B100" s="133" t="s">
        <v>6</v>
      </c>
      <c r="C100" s="159">
        <v>7.8780000000000001</v>
      </c>
      <c r="D100" s="197" t="s">
        <v>872</v>
      </c>
      <c r="E100" s="156">
        <v>1313</v>
      </c>
      <c r="F100" s="147" t="s">
        <v>23</v>
      </c>
      <c r="G100" s="124" t="s">
        <v>273</v>
      </c>
      <c r="H100" s="315" t="s">
        <v>300</v>
      </c>
      <c r="I100" s="129" t="s">
        <v>1018</v>
      </c>
    </row>
    <row r="101" spans="1:146" s="93" customFormat="1" x14ac:dyDescent="0.25">
      <c r="A101" s="121"/>
      <c r="B101" s="133"/>
      <c r="C101" s="160"/>
      <c r="D101" s="198"/>
      <c r="E101" s="156"/>
      <c r="F101" s="147"/>
      <c r="G101" s="125"/>
      <c r="H101" s="316"/>
      <c r="I101" s="130"/>
    </row>
    <row r="102" spans="1:146" s="93" customFormat="1" ht="30.75" customHeight="1" x14ac:dyDescent="0.25">
      <c r="A102" s="121">
        <v>42</v>
      </c>
      <c r="B102" s="133" t="s">
        <v>35</v>
      </c>
      <c r="C102" s="159">
        <v>1.484</v>
      </c>
      <c r="D102" s="197" t="s">
        <v>873</v>
      </c>
      <c r="E102" s="49">
        <v>401</v>
      </c>
      <c r="F102" s="45" t="s">
        <v>23</v>
      </c>
      <c r="G102" s="124" t="s">
        <v>273</v>
      </c>
      <c r="H102" s="154" t="s">
        <v>271</v>
      </c>
      <c r="I102" s="129" t="s">
        <v>1019</v>
      </c>
    </row>
    <row r="103" spans="1:146" s="93" customFormat="1" x14ac:dyDescent="0.25">
      <c r="A103" s="121"/>
      <c r="B103" s="133"/>
      <c r="C103" s="160"/>
      <c r="D103" s="198"/>
      <c r="E103" s="49">
        <v>67</v>
      </c>
      <c r="F103" s="45" t="s">
        <v>1</v>
      </c>
      <c r="G103" s="125"/>
      <c r="H103" s="234"/>
      <c r="I103" s="130"/>
    </row>
    <row r="104" spans="1:146" s="93" customFormat="1" ht="22.5" x14ac:dyDescent="0.25">
      <c r="A104" s="51">
        <v>43</v>
      </c>
      <c r="B104" s="47" t="s">
        <v>952</v>
      </c>
      <c r="C104" s="54">
        <v>1.49</v>
      </c>
      <c r="D104" s="56" t="s">
        <v>874</v>
      </c>
      <c r="E104" s="63">
        <v>274</v>
      </c>
      <c r="F104" s="62" t="s">
        <v>1</v>
      </c>
      <c r="G104" s="42" t="s">
        <v>274</v>
      </c>
      <c r="H104" s="19" t="s">
        <v>271</v>
      </c>
      <c r="I104" s="90" t="s">
        <v>1020</v>
      </c>
    </row>
    <row r="105" spans="1:146" s="100" customFormat="1" ht="33.75" x14ac:dyDescent="0.25">
      <c r="A105" s="46">
        <v>44</v>
      </c>
      <c r="B105" s="50" t="s">
        <v>272</v>
      </c>
      <c r="C105" s="48">
        <v>0.72</v>
      </c>
      <c r="D105" s="20" t="s">
        <v>875</v>
      </c>
      <c r="E105" s="49">
        <v>225</v>
      </c>
      <c r="F105" s="45" t="s">
        <v>1</v>
      </c>
      <c r="G105" s="78" t="s">
        <v>274</v>
      </c>
      <c r="H105" s="19" t="s">
        <v>271</v>
      </c>
      <c r="I105" s="90" t="s">
        <v>1021</v>
      </c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9"/>
      <c r="AC105" s="99"/>
      <c r="AD105" s="99"/>
      <c r="AE105" s="99"/>
      <c r="AF105" s="99"/>
      <c r="AG105" s="99"/>
      <c r="AH105" s="99"/>
      <c r="AI105" s="99"/>
      <c r="AJ105" s="99"/>
      <c r="AK105" s="99"/>
      <c r="AL105" s="99"/>
      <c r="AM105" s="99"/>
      <c r="AN105" s="99"/>
      <c r="AO105" s="99"/>
      <c r="AP105" s="99"/>
      <c r="AQ105" s="99"/>
      <c r="AR105" s="99"/>
      <c r="AS105" s="99"/>
      <c r="AT105" s="99"/>
      <c r="AU105" s="99"/>
      <c r="AV105" s="99"/>
      <c r="AW105" s="99"/>
      <c r="AX105" s="99"/>
      <c r="AY105" s="99"/>
      <c r="AZ105" s="99"/>
      <c r="BA105" s="99"/>
      <c r="BB105" s="99"/>
      <c r="BC105" s="99"/>
      <c r="BD105" s="99"/>
      <c r="BE105" s="99"/>
      <c r="BF105" s="99"/>
      <c r="BG105" s="99"/>
      <c r="BH105" s="99"/>
      <c r="BI105" s="99"/>
      <c r="BJ105" s="99"/>
      <c r="BK105" s="99"/>
      <c r="BL105" s="99"/>
      <c r="BM105" s="99"/>
      <c r="BN105" s="99"/>
      <c r="BO105" s="99"/>
      <c r="BP105" s="99"/>
      <c r="BQ105" s="99"/>
      <c r="BR105" s="99"/>
      <c r="BS105" s="99"/>
      <c r="BT105" s="99"/>
      <c r="BU105" s="99"/>
      <c r="BV105" s="99"/>
      <c r="BW105" s="99"/>
      <c r="BX105" s="99"/>
      <c r="BY105" s="99"/>
      <c r="BZ105" s="99"/>
      <c r="CA105" s="99"/>
      <c r="CB105" s="99"/>
      <c r="CC105" s="99"/>
      <c r="CD105" s="99"/>
      <c r="CE105" s="99"/>
      <c r="CF105" s="99"/>
      <c r="CG105" s="99"/>
      <c r="CH105" s="99"/>
      <c r="CI105" s="99"/>
      <c r="CJ105" s="99"/>
      <c r="CK105" s="99"/>
      <c r="CL105" s="99"/>
      <c r="CM105" s="99"/>
      <c r="CN105" s="99"/>
      <c r="CO105" s="99"/>
      <c r="CP105" s="99"/>
      <c r="CQ105" s="99"/>
      <c r="CR105" s="99"/>
      <c r="CS105" s="99"/>
      <c r="CT105" s="99"/>
      <c r="CU105" s="99"/>
      <c r="CV105" s="99"/>
      <c r="CW105" s="99"/>
      <c r="CX105" s="99"/>
      <c r="CY105" s="99"/>
      <c r="CZ105" s="99"/>
      <c r="DA105" s="99"/>
      <c r="DB105" s="99"/>
      <c r="DC105" s="99"/>
      <c r="DD105" s="99"/>
      <c r="DE105" s="99"/>
      <c r="DF105" s="99"/>
      <c r="DG105" s="99"/>
      <c r="DH105" s="99"/>
      <c r="DI105" s="99"/>
      <c r="DJ105" s="99"/>
      <c r="DK105" s="99"/>
      <c r="DL105" s="99"/>
      <c r="DM105" s="99"/>
      <c r="DN105" s="99"/>
      <c r="DO105" s="99"/>
      <c r="DP105" s="99"/>
      <c r="DQ105" s="99"/>
      <c r="DR105" s="99"/>
      <c r="DS105" s="99"/>
      <c r="DT105" s="99"/>
      <c r="DU105" s="99"/>
      <c r="DV105" s="99"/>
      <c r="DW105" s="99"/>
      <c r="DX105" s="99"/>
      <c r="DY105" s="99"/>
      <c r="DZ105" s="99"/>
      <c r="EA105" s="99"/>
      <c r="EB105" s="99"/>
      <c r="EC105" s="99"/>
      <c r="ED105" s="99"/>
      <c r="EE105" s="99"/>
      <c r="EF105" s="99"/>
      <c r="EG105" s="99"/>
      <c r="EH105" s="99"/>
      <c r="EI105" s="99"/>
      <c r="EJ105" s="99"/>
      <c r="EK105" s="99"/>
      <c r="EL105" s="99"/>
      <c r="EM105" s="99"/>
      <c r="EN105" s="99"/>
      <c r="EO105" s="99"/>
      <c r="EP105" s="99"/>
    </row>
    <row r="106" spans="1:146" s="99" customFormat="1" ht="33.75" customHeight="1" x14ac:dyDescent="0.25">
      <c r="A106" s="46">
        <v>45</v>
      </c>
      <c r="B106" s="50" t="s">
        <v>298</v>
      </c>
      <c r="C106" s="54">
        <v>19.151</v>
      </c>
      <c r="D106" s="57" t="s">
        <v>876</v>
      </c>
      <c r="E106" s="64">
        <v>3161</v>
      </c>
      <c r="F106" s="45" t="s">
        <v>1</v>
      </c>
      <c r="G106" s="78" t="s">
        <v>288</v>
      </c>
      <c r="H106" s="115" t="s">
        <v>301</v>
      </c>
      <c r="I106" s="90" t="s">
        <v>1022</v>
      </c>
    </row>
    <row r="107" spans="1:146" s="99" customFormat="1" ht="15.75" customHeight="1" x14ac:dyDescent="0.25">
      <c r="A107" s="131">
        <v>46</v>
      </c>
      <c r="B107" s="145" t="s">
        <v>299</v>
      </c>
      <c r="C107" s="159">
        <v>5.92</v>
      </c>
      <c r="D107" s="197" t="s">
        <v>877</v>
      </c>
      <c r="E107" s="150">
        <v>1480</v>
      </c>
      <c r="F107" s="117" t="s">
        <v>1</v>
      </c>
      <c r="G107" s="117" t="s">
        <v>288</v>
      </c>
      <c r="H107" s="115" t="s">
        <v>309</v>
      </c>
      <c r="I107" s="129" t="s">
        <v>1023</v>
      </c>
    </row>
    <row r="108" spans="1:146" s="99" customFormat="1" ht="23.25" customHeight="1" x14ac:dyDescent="0.25">
      <c r="A108" s="134"/>
      <c r="B108" s="146"/>
      <c r="C108" s="160"/>
      <c r="D108" s="198"/>
      <c r="E108" s="151"/>
      <c r="F108" s="118"/>
      <c r="G108" s="118"/>
      <c r="H108" s="115" t="s">
        <v>310</v>
      </c>
      <c r="I108" s="130"/>
    </row>
    <row r="109" spans="1:146" s="93" customFormat="1" x14ac:dyDescent="0.25">
      <c r="A109" s="169" t="s">
        <v>18</v>
      </c>
      <c r="B109" s="170"/>
      <c r="C109" s="202">
        <f>SUM(C98:C108)</f>
        <v>41.403000000000006</v>
      </c>
      <c r="D109" s="74"/>
      <c r="E109" s="75">
        <f>SUM(E100,E102)</f>
        <v>1714</v>
      </c>
      <c r="F109" s="80" t="s">
        <v>23</v>
      </c>
      <c r="G109" s="206" t="s">
        <v>271</v>
      </c>
      <c r="H109" s="226"/>
      <c r="I109" s="126"/>
    </row>
    <row r="110" spans="1:146" s="93" customFormat="1" x14ac:dyDescent="0.25">
      <c r="A110" s="173"/>
      <c r="B110" s="174"/>
      <c r="C110" s="203"/>
      <c r="D110" s="72"/>
      <c r="E110" s="53">
        <f>SUM(E98,E104,E105,E106,E107,E103)</f>
        <v>6159</v>
      </c>
      <c r="F110" s="52" t="s">
        <v>1</v>
      </c>
      <c r="G110" s="210"/>
      <c r="H110" s="227"/>
      <c r="I110" s="128"/>
    </row>
    <row r="111" spans="1:146" s="93" customFormat="1" ht="36" customHeight="1" x14ac:dyDescent="0.25">
      <c r="A111" s="238" t="s">
        <v>238</v>
      </c>
      <c r="B111" s="239"/>
      <c r="C111" s="317">
        <f>SUM(C41,C94,C109)</f>
        <v>201.738</v>
      </c>
      <c r="D111" s="85"/>
      <c r="E111" s="84">
        <f>SUM(E109,E94)</f>
        <v>4923</v>
      </c>
      <c r="F111" s="52" t="s">
        <v>23</v>
      </c>
      <c r="G111" s="267">
        <f>SUM(E111,E112,E113)</f>
        <v>50713</v>
      </c>
      <c r="H111" s="268"/>
      <c r="I111" s="126"/>
    </row>
    <row r="112" spans="1:146" s="93" customFormat="1" ht="15.75" x14ac:dyDescent="0.25">
      <c r="A112" s="240"/>
      <c r="B112" s="241"/>
      <c r="C112" s="317"/>
      <c r="D112" s="86"/>
      <c r="E112" s="84">
        <f>SUM(E95,E41)</f>
        <v>817</v>
      </c>
      <c r="F112" s="52" t="s">
        <v>7</v>
      </c>
      <c r="G112" s="269"/>
      <c r="H112" s="270"/>
      <c r="I112" s="127"/>
    </row>
    <row r="113" spans="1:9" s="93" customFormat="1" ht="19.5" customHeight="1" x14ac:dyDescent="0.25">
      <c r="A113" s="242"/>
      <c r="B113" s="243"/>
      <c r="C113" s="317"/>
      <c r="D113" s="87"/>
      <c r="E113" s="84">
        <f>SUM(E96,E42,E110)</f>
        <v>44973</v>
      </c>
      <c r="F113" s="52" t="s">
        <v>1</v>
      </c>
      <c r="G113" s="271"/>
      <c r="H113" s="272"/>
      <c r="I113" s="128"/>
    </row>
    <row r="114" spans="1:9" s="93" customFormat="1" ht="18" customHeight="1" x14ac:dyDescent="0.25">
      <c r="A114" s="252" t="s">
        <v>241</v>
      </c>
      <c r="B114" s="253"/>
      <c r="C114" s="253"/>
      <c r="D114" s="253"/>
      <c r="E114" s="253"/>
      <c r="F114" s="253"/>
      <c r="G114" s="253"/>
      <c r="H114" s="253"/>
      <c r="I114" s="254"/>
    </row>
    <row r="115" spans="1:9" s="93" customFormat="1" ht="15" customHeight="1" x14ac:dyDescent="0.25">
      <c r="A115" s="166" t="s">
        <v>36</v>
      </c>
      <c r="B115" s="167"/>
      <c r="C115" s="167"/>
      <c r="D115" s="167"/>
      <c r="E115" s="167"/>
      <c r="F115" s="167"/>
      <c r="G115" s="167"/>
      <c r="H115" s="167"/>
      <c r="I115" s="168"/>
    </row>
    <row r="116" spans="1:9" s="11" customFormat="1" ht="15" customHeight="1" x14ac:dyDescent="0.25">
      <c r="A116" s="131">
        <v>47</v>
      </c>
      <c r="B116" s="145" t="s">
        <v>37</v>
      </c>
      <c r="C116" s="159">
        <v>7.1280000000000001</v>
      </c>
      <c r="D116" s="197" t="s">
        <v>878</v>
      </c>
      <c r="E116" s="49">
        <v>670</v>
      </c>
      <c r="F116" s="45" t="s">
        <v>23</v>
      </c>
      <c r="G116" s="117" t="s">
        <v>274</v>
      </c>
      <c r="H116" s="245" t="s">
        <v>271</v>
      </c>
      <c r="I116" s="129" t="s">
        <v>626</v>
      </c>
    </row>
    <row r="117" spans="1:9" s="11" customFormat="1" x14ac:dyDescent="0.25">
      <c r="A117" s="132"/>
      <c r="B117" s="178"/>
      <c r="C117" s="244"/>
      <c r="D117" s="248"/>
      <c r="E117" s="49">
        <v>701</v>
      </c>
      <c r="F117" s="45" t="s">
        <v>7</v>
      </c>
      <c r="G117" s="195"/>
      <c r="H117" s="246"/>
      <c r="I117" s="165"/>
    </row>
    <row r="118" spans="1:9" s="11" customFormat="1" x14ac:dyDescent="0.25">
      <c r="A118" s="134"/>
      <c r="B118" s="146"/>
      <c r="C118" s="160"/>
      <c r="D118" s="198"/>
      <c r="E118" s="49">
        <v>29</v>
      </c>
      <c r="F118" s="45" t="s">
        <v>1</v>
      </c>
      <c r="G118" s="118"/>
      <c r="H118" s="247"/>
      <c r="I118" s="130"/>
    </row>
    <row r="119" spans="1:9" s="93" customFormat="1" ht="15" customHeight="1" x14ac:dyDescent="0.25">
      <c r="A119" s="121">
        <v>48</v>
      </c>
      <c r="B119" s="133" t="s">
        <v>38</v>
      </c>
      <c r="C119" s="159">
        <v>7.6970000000000001</v>
      </c>
      <c r="D119" s="197" t="s">
        <v>879</v>
      </c>
      <c r="E119" s="49">
        <v>945</v>
      </c>
      <c r="F119" s="45" t="s">
        <v>23</v>
      </c>
      <c r="G119" s="117" t="s">
        <v>274</v>
      </c>
      <c r="H119" s="235" t="s">
        <v>271</v>
      </c>
      <c r="I119" s="129" t="s">
        <v>627</v>
      </c>
    </row>
    <row r="120" spans="1:9" s="93" customFormat="1" x14ac:dyDescent="0.25">
      <c r="A120" s="121"/>
      <c r="B120" s="133"/>
      <c r="C120" s="244"/>
      <c r="D120" s="248"/>
      <c r="E120" s="49">
        <v>195</v>
      </c>
      <c r="F120" s="45" t="s">
        <v>7</v>
      </c>
      <c r="G120" s="195"/>
      <c r="H120" s="236"/>
      <c r="I120" s="165"/>
    </row>
    <row r="121" spans="1:9" s="93" customFormat="1" x14ac:dyDescent="0.25">
      <c r="A121" s="121"/>
      <c r="B121" s="133"/>
      <c r="C121" s="160"/>
      <c r="D121" s="198"/>
      <c r="E121" s="49">
        <v>337</v>
      </c>
      <c r="F121" s="45" t="s">
        <v>1</v>
      </c>
      <c r="G121" s="118"/>
      <c r="H121" s="237"/>
      <c r="I121" s="130"/>
    </row>
    <row r="122" spans="1:9" s="93" customFormat="1" ht="15" customHeight="1" x14ac:dyDescent="0.25">
      <c r="A122" s="121">
        <v>49</v>
      </c>
      <c r="B122" s="133" t="s">
        <v>39</v>
      </c>
      <c r="C122" s="159">
        <v>4.83</v>
      </c>
      <c r="D122" s="197" t="s">
        <v>880</v>
      </c>
      <c r="E122" s="49">
        <v>584</v>
      </c>
      <c r="F122" s="45" t="s">
        <v>23</v>
      </c>
      <c r="G122" s="117" t="s">
        <v>274</v>
      </c>
      <c r="H122" s="235" t="s">
        <v>271</v>
      </c>
      <c r="I122" s="129" t="s">
        <v>628</v>
      </c>
    </row>
    <row r="123" spans="1:9" s="93" customFormat="1" ht="11.25" customHeight="1" x14ac:dyDescent="0.25">
      <c r="A123" s="121"/>
      <c r="B123" s="133"/>
      <c r="C123" s="244"/>
      <c r="D123" s="248"/>
      <c r="E123" s="49">
        <v>418</v>
      </c>
      <c r="F123" s="45" t="s">
        <v>7</v>
      </c>
      <c r="G123" s="195"/>
      <c r="H123" s="236"/>
      <c r="I123" s="165"/>
    </row>
    <row r="124" spans="1:9" s="93" customFormat="1" ht="13.5" customHeight="1" x14ac:dyDescent="0.25">
      <c r="A124" s="121"/>
      <c r="B124" s="133"/>
      <c r="C124" s="160"/>
      <c r="D124" s="198"/>
      <c r="E124" s="49">
        <v>380</v>
      </c>
      <c r="F124" s="45" t="s">
        <v>1</v>
      </c>
      <c r="G124" s="118"/>
      <c r="H124" s="237"/>
      <c r="I124" s="130"/>
    </row>
    <row r="125" spans="1:9" s="93" customFormat="1" ht="15" customHeight="1" x14ac:dyDescent="0.25">
      <c r="A125" s="121">
        <v>50</v>
      </c>
      <c r="B125" s="133" t="s">
        <v>24</v>
      </c>
      <c r="C125" s="159">
        <v>10.356999999999999</v>
      </c>
      <c r="D125" s="197" t="s">
        <v>881</v>
      </c>
      <c r="E125" s="49">
        <v>90</v>
      </c>
      <c r="F125" s="45" t="s">
        <v>23</v>
      </c>
      <c r="G125" s="117" t="s">
        <v>274</v>
      </c>
      <c r="H125" s="235" t="s">
        <v>271</v>
      </c>
      <c r="I125" s="129" t="s">
        <v>629</v>
      </c>
    </row>
    <row r="126" spans="1:9" s="93" customFormat="1" ht="24.75" customHeight="1" x14ac:dyDescent="0.25">
      <c r="A126" s="121"/>
      <c r="B126" s="133"/>
      <c r="C126" s="160"/>
      <c r="D126" s="198"/>
      <c r="E126" s="49">
        <v>2200</v>
      </c>
      <c r="F126" s="45" t="s">
        <v>7</v>
      </c>
      <c r="G126" s="118"/>
      <c r="H126" s="237"/>
      <c r="I126" s="130"/>
    </row>
    <row r="127" spans="1:9" s="101" customFormat="1" ht="15" customHeight="1" x14ac:dyDescent="0.25">
      <c r="A127" s="121">
        <v>51</v>
      </c>
      <c r="B127" s="133" t="s">
        <v>40</v>
      </c>
      <c r="C127" s="159">
        <v>2.08</v>
      </c>
      <c r="D127" s="197" t="s">
        <v>882</v>
      </c>
      <c r="E127" s="150">
        <v>520</v>
      </c>
      <c r="F127" s="117" t="s">
        <v>7</v>
      </c>
      <c r="G127" s="117" t="s">
        <v>274</v>
      </c>
      <c r="H127" s="235" t="s">
        <v>271</v>
      </c>
      <c r="I127" s="129" t="s">
        <v>630</v>
      </c>
    </row>
    <row r="128" spans="1:9" s="101" customFormat="1" x14ac:dyDescent="0.25">
      <c r="A128" s="121"/>
      <c r="B128" s="133"/>
      <c r="C128" s="160"/>
      <c r="D128" s="198"/>
      <c r="E128" s="151"/>
      <c r="F128" s="118"/>
      <c r="G128" s="118"/>
      <c r="H128" s="237"/>
      <c r="I128" s="130"/>
    </row>
    <row r="129" spans="1:146" s="93" customFormat="1" ht="15" customHeight="1" x14ac:dyDescent="0.25">
      <c r="A129" s="121">
        <v>52</v>
      </c>
      <c r="B129" s="133" t="s">
        <v>42</v>
      </c>
      <c r="C129" s="159">
        <v>3.9239999999999999</v>
      </c>
      <c r="D129" s="197" t="s">
        <v>883</v>
      </c>
      <c r="E129" s="150">
        <v>1308</v>
      </c>
      <c r="F129" s="117" t="s">
        <v>7</v>
      </c>
      <c r="G129" s="117" t="s">
        <v>274</v>
      </c>
      <c r="H129" s="235" t="s">
        <v>271</v>
      </c>
      <c r="I129" s="129" t="s">
        <v>631</v>
      </c>
    </row>
    <row r="130" spans="1:146" s="93" customFormat="1" x14ac:dyDescent="0.25">
      <c r="A130" s="121"/>
      <c r="B130" s="133"/>
      <c r="C130" s="160"/>
      <c r="D130" s="198"/>
      <c r="E130" s="151"/>
      <c r="F130" s="118"/>
      <c r="G130" s="118"/>
      <c r="H130" s="237"/>
      <c r="I130" s="130"/>
    </row>
    <row r="131" spans="1:146" s="93" customFormat="1" ht="15" customHeight="1" x14ac:dyDescent="0.25">
      <c r="A131" s="121">
        <v>53</v>
      </c>
      <c r="B131" s="133" t="s">
        <v>30</v>
      </c>
      <c r="C131" s="159">
        <v>1.0409999999999999</v>
      </c>
      <c r="D131" s="197" t="s">
        <v>884</v>
      </c>
      <c r="E131" s="150">
        <v>347</v>
      </c>
      <c r="F131" s="117" t="s">
        <v>7</v>
      </c>
      <c r="G131" s="117" t="s">
        <v>274</v>
      </c>
      <c r="H131" s="235" t="s">
        <v>271</v>
      </c>
      <c r="I131" s="129" t="s">
        <v>632</v>
      </c>
    </row>
    <row r="132" spans="1:146" s="93" customFormat="1" x14ac:dyDescent="0.25">
      <c r="A132" s="121"/>
      <c r="B132" s="133"/>
      <c r="C132" s="160"/>
      <c r="D132" s="198"/>
      <c r="E132" s="151"/>
      <c r="F132" s="118"/>
      <c r="G132" s="118"/>
      <c r="H132" s="237"/>
      <c r="I132" s="130"/>
    </row>
    <row r="133" spans="1:146" s="93" customFormat="1" ht="15" customHeight="1" x14ac:dyDescent="0.25">
      <c r="A133" s="121">
        <v>54</v>
      </c>
      <c r="B133" s="133" t="s">
        <v>43</v>
      </c>
      <c r="C133" s="159">
        <v>0.53400000000000003</v>
      </c>
      <c r="D133" s="197" t="s">
        <v>885</v>
      </c>
      <c r="E133" s="150">
        <v>127</v>
      </c>
      <c r="F133" s="117" t="s">
        <v>7</v>
      </c>
      <c r="G133" s="117" t="s">
        <v>274</v>
      </c>
      <c r="H133" s="235" t="s">
        <v>271</v>
      </c>
      <c r="I133" s="129" t="s">
        <v>633</v>
      </c>
    </row>
    <row r="134" spans="1:146" s="93" customFormat="1" x14ac:dyDescent="0.25">
      <c r="A134" s="121"/>
      <c r="B134" s="133"/>
      <c r="C134" s="160"/>
      <c r="D134" s="198"/>
      <c r="E134" s="151"/>
      <c r="F134" s="118"/>
      <c r="G134" s="118"/>
      <c r="H134" s="237"/>
      <c r="I134" s="130"/>
    </row>
    <row r="135" spans="1:146" s="101" customFormat="1" ht="15" customHeight="1" x14ac:dyDescent="0.25">
      <c r="A135" s="131">
        <v>55</v>
      </c>
      <c r="B135" s="145" t="s">
        <v>279</v>
      </c>
      <c r="C135" s="159">
        <v>3.6259999999999999</v>
      </c>
      <c r="D135" s="197" t="s">
        <v>886</v>
      </c>
      <c r="E135" s="150">
        <v>879</v>
      </c>
      <c r="F135" s="117" t="s">
        <v>7</v>
      </c>
      <c r="G135" s="117" t="s">
        <v>274</v>
      </c>
      <c r="H135" s="235" t="s">
        <v>271</v>
      </c>
      <c r="I135" s="129" t="s">
        <v>634</v>
      </c>
    </row>
    <row r="136" spans="1:146" s="101" customFormat="1" x14ac:dyDescent="0.25">
      <c r="A136" s="134"/>
      <c r="B136" s="146"/>
      <c r="C136" s="160"/>
      <c r="D136" s="198"/>
      <c r="E136" s="151"/>
      <c r="F136" s="118"/>
      <c r="G136" s="118"/>
      <c r="H136" s="237"/>
      <c r="I136" s="130"/>
    </row>
    <row r="137" spans="1:146" s="93" customFormat="1" ht="15" customHeight="1" x14ac:dyDescent="0.25">
      <c r="A137" s="131">
        <v>56</v>
      </c>
      <c r="B137" s="133" t="s">
        <v>280</v>
      </c>
      <c r="C137" s="159">
        <v>0.43099999999999999</v>
      </c>
      <c r="D137" s="197" t="s">
        <v>887</v>
      </c>
      <c r="E137" s="150">
        <v>107</v>
      </c>
      <c r="F137" s="117" t="s">
        <v>1</v>
      </c>
      <c r="G137" s="117" t="s">
        <v>274</v>
      </c>
      <c r="H137" s="235" t="s">
        <v>271</v>
      </c>
      <c r="I137" s="129" t="s">
        <v>635</v>
      </c>
    </row>
    <row r="138" spans="1:146" s="93" customFormat="1" x14ac:dyDescent="0.25">
      <c r="A138" s="134"/>
      <c r="B138" s="133"/>
      <c r="C138" s="160"/>
      <c r="D138" s="198"/>
      <c r="E138" s="151"/>
      <c r="F138" s="118"/>
      <c r="G138" s="118"/>
      <c r="H138" s="237"/>
      <c r="I138" s="130"/>
    </row>
    <row r="139" spans="1:146" s="103" customFormat="1" ht="24.75" customHeight="1" x14ac:dyDescent="0.25">
      <c r="A139" s="46">
        <v>57</v>
      </c>
      <c r="B139" s="50" t="s">
        <v>281</v>
      </c>
      <c r="C139" s="54">
        <v>1.036</v>
      </c>
      <c r="D139" s="20" t="s">
        <v>888</v>
      </c>
      <c r="E139" s="49">
        <v>296</v>
      </c>
      <c r="F139" s="45" t="s">
        <v>7</v>
      </c>
      <c r="G139" s="78" t="s">
        <v>274</v>
      </c>
      <c r="H139" s="61" t="s">
        <v>271</v>
      </c>
      <c r="I139" s="46" t="s">
        <v>636</v>
      </c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  <c r="AF139" s="102"/>
      <c r="AG139" s="102"/>
      <c r="AH139" s="102"/>
      <c r="AI139" s="102"/>
      <c r="AJ139" s="102"/>
      <c r="AK139" s="102"/>
      <c r="AL139" s="102"/>
      <c r="AM139" s="102"/>
      <c r="AN139" s="102"/>
      <c r="AO139" s="102"/>
      <c r="AP139" s="102"/>
      <c r="AQ139" s="102"/>
      <c r="AR139" s="102"/>
      <c r="AS139" s="102"/>
      <c r="AT139" s="102"/>
      <c r="AU139" s="102"/>
      <c r="AV139" s="102"/>
      <c r="AW139" s="102"/>
      <c r="AX139" s="102"/>
      <c r="AY139" s="102"/>
      <c r="AZ139" s="102"/>
      <c r="BA139" s="102"/>
      <c r="BB139" s="102"/>
      <c r="BC139" s="102"/>
      <c r="BD139" s="102"/>
      <c r="BE139" s="102"/>
      <c r="BF139" s="102"/>
      <c r="BG139" s="102"/>
      <c r="BH139" s="102"/>
      <c r="BI139" s="102"/>
      <c r="BJ139" s="102"/>
      <c r="BK139" s="102"/>
      <c r="BL139" s="102"/>
      <c r="BM139" s="102"/>
      <c r="BN139" s="102"/>
      <c r="BO139" s="102"/>
      <c r="BP139" s="102"/>
      <c r="BQ139" s="102"/>
      <c r="BR139" s="102"/>
      <c r="BS139" s="102"/>
      <c r="BT139" s="102"/>
      <c r="BU139" s="102"/>
      <c r="BV139" s="102"/>
      <c r="BW139" s="102"/>
      <c r="BX139" s="102"/>
      <c r="BY139" s="102"/>
      <c r="BZ139" s="102"/>
      <c r="CA139" s="102"/>
      <c r="CB139" s="102"/>
      <c r="CC139" s="102"/>
      <c r="CD139" s="102"/>
      <c r="CE139" s="102"/>
      <c r="CF139" s="102"/>
      <c r="CG139" s="102"/>
      <c r="CH139" s="102"/>
      <c r="CI139" s="102"/>
      <c r="CJ139" s="102"/>
      <c r="CK139" s="102"/>
      <c r="CL139" s="102"/>
      <c r="CM139" s="102"/>
      <c r="CN139" s="102"/>
      <c r="CO139" s="102"/>
      <c r="CP139" s="102"/>
      <c r="CQ139" s="102"/>
      <c r="CR139" s="102"/>
      <c r="CS139" s="102"/>
      <c r="CT139" s="102"/>
      <c r="CU139" s="102"/>
      <c r="CV139" s="102"/>
      <c r="CW139" s="102"/>
      <c r="CX139" s="102"/>
      <c r="CY139" s="102"/>
      <c r="CZ139" s="102"/>
      <c r="DA139" s="102"/>
      <c r="DB139" s="102"/>
      <c r="DC139" s="102"/>
      <c r="DD139" s="102"/>
      <c r="DE139" s="102"/>
      <c r="DF139" s="102"/>
      <c r="DG139" s="102"/>
      <c r="DH139" s="102"/>
      <c r="DI139" s="102"/>
      <c r="DJ139" s="102"/>
      <c r="DK139" s="102"/>
      <c r="DL139" s="102"/>
      <c r="DM139" s="102"/>
      <c r="DN139" s="102"/>
      <c r="DO139" s="102"/>
      <c r="DP139" s="102"/>
      <c r="DQ139" s="102"/>
      <c r="DR139" s="102"/>
      <c r="DS139" s="102"/>
      <c r="DT139" s="102"/>
      <c r="DU139" s="102"/>
      <c r="DV139" s="102"/>
      <c r="DW139" s="102"/>
      <c r="DX139" s="102"/>
      <c r="DY139" s="102"/>
      <c r="DZ139" s="102"/>
      <c r="EA139" s="102"/>
      <c r="EB139" s="102"/>
      <c r="EC139" s="102"/>
      <c r="ED139" s="102"/>
      <c r="EE139" s="102"/>
      <c r="EF139" s="102"/>
      <c r="EG139" s="102"/>
      <c r="EH139" s="102"/>
      <c r="EI139" s="102"/>
      <c r="EJ139" s="102"/>
      <c r="EK139" s="102"/>
      <c r="EL139" s="102"/>
      <c r="EM139" s="102"/>
      <c r="EN139" s="102"/>
      <c r="EO139" s="102"/>
      <c r="EP139" s="102"/>
    </row>
    <row r="140" spans="1:146" s="42" customFormat="1" ht="24.75" customHeight="1" x14ac:dyDescent="0.25">
      <c r="A140" s="46">
        <v>58</v>
      </c>
      <c r="B140" s="50" t="s">
        <v>373</v>
      </c>
      <c r="C140" s="21">
        <v>1.175</v>
      </c>
      <c r="D140" s="20" t="s">
        <v>888</v>
      </c>
      <c r="E140" s="49">
        <v>400</v>
      </c>
      <c r="F140" s="45" t="s">
        <v>7</v>
      </c>
      <c r="G140" s="78" t="s">
        <v>274</v>
      </c>
      <c r="H140" s="61" t="s">
        <v>271</v>
      </c>
      <c r="I140" s="46" t="s">
        <v>637</v>
      </c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S140" s="60"/>
      <c r="AT140" s="60"/>
      <c r="AU140" s="60"/>
      <c r="AV140" s="60"/>
      <c r="AW140" s="60"/>
      <c r="AX140" s="60"/>
      <c r="AY140" s="60"/>
      <c r="AZ140" s="60"/>
      <c r="BA140" s="60"/>
      <c r="BB140" s="60"/>
      <c r="BC140" s="60"/>
      <c r="BD140" s="60"/>
      <c r="BE140" s="60"/>
      <c r="BF140" s="60"/>
      <c r="BG140" s="60"/>
      <c r="BH140" s="60"/>
      <c r="BI140" s="60"/>
      <c r="BJ140" s="60"/>
      <c r="BK140" s="60"/>
      <c r="BL140" s="60"/>
      <c r="BM140" s="60"/>
      <c r="BN140" s="60"/>
      <c r="BO140" s="60"/>
      <c r="BP140" s="60"/>
      <c r="BQ140" s="60"/>
      <c r="BR140" s="60"/>
      <c r="BS140" s="60"/>
      <c r="BT140" s="60"/>
      <c r="BU140" s="60"/>
      <c r="BV140" s="60"/>
      <c r="BW140" s="60"/>
      <c r="BX140" s="60"/>
      <c r="BY140" s="60"/>
      <c r="BZ140" s="60"/>
      <c r="CA140" s="60"/>
      <c r="CB140" s="60"/>
      <c r="CC140" s="60"/>
      <c r="CD140" s="60"/>
      <c r="CE140" s="60"/>
      <c r="CF140" s="60"/>
      <c r="CG140" s="60"/>
      <c r="CH140" s="60"/>
      <c r="CI140" s="60"/>
      <c r="CJ140" s="60"/>
      <c r="CK140" s="60"/>
      <c r="CL140" s="60"/>
      <c r="CM140" s="60"/>
      <c r="CN140" s="60"/>
      <c r="CO140" s="60"/>
      <c r="CP140" s="60"/>
      <c r="CQ140" s="60"/>
      <c r="CR140" s="60"/>
      <c r="CS140" s="60"/>
      <c r="CT140" s="60"/>
      <c r="CU140" s="60"/>
      <c r="CV140" s="60"/>
      <c r="CW140" s="60"/>
      <c r="CX140" s="60"/>
      <c r="CY140" s="60"/>
      <c r="CZ140" s="60"/>
      <c r="DA140" s="60"/>
      <c r="DB140" s="60"/>
      <c r="DC140" s="60"/>
      <c r="DD140" s="60"/>
      <c r="DE140" s="60"/>
      <c r="DF140" s="60"/>
      <c r="DG140" s="60"/>
      <c r="DH140" s="60"/>
      <c r="DI140" s="60"/>
      <c r="DJ140" s="60"/>
      <c r="DK140" s="60"/>
      <c r="DL140" s="60"/>
      <c r="DM140" s="60"/>
      <c r="DN140" s="60"/>
      <c r="DO140" s="60"/>
      <c r="DP140" s="60"/>
      <c r="DQ140" s="60"/>
      <c r="DR140" s="60"/>
      <c r="DS140" s="60"/>
      <c r="DT140" s="60"/>
      <c r="DU140" s="60"/>
      <c r="DV140" s="60"/>
      <c r="DW140" s="60"/>
      <c r="DX140" s="60"/>
      <c r="DY140" s="60"/>
      <c r="DZ140" s="60"/>
      <c r="EA140" s="60"/>
      <c r="EB140" s="60"/>
      <c r="EC140" s="60"/>
      <c r="ED140" s="60"/>
      <c r="EE140" s="60"/>
      <c r="EF140" s="60"/>
      <c r="EG140" s="60"/>
      <c r="EH140" s="60"/>
      <c r="EI140" s="60"/>
      <c r="EJ140" s="60"/>
      <c r="EK140" s="60"/>
      <c r="EL140" s="60"/>
      <c r="EM140" s="60"/>
      <c r="EN140" s="60"/>
      <c r="EO140" s="60"/>
      <c r="EP140" s="60"/>
    </row>
    <row r="141" spans="1:146" s="42" customFormat="1" ht="24.75" customHeight="1" x14ac:dyDescent="0.25">
      <c r="A141" s="46">
        <v>59</v>
      </c>
      <c r="B141" s="50" t="s">
        <v>936</v>
      </c>
      <c r="C141" s="54">
        <v>0.625</v>
      </c>
      <c r="D141" s="20" t="s">
        <v>888</v>
      </c>
      <c r="E141" s="49">
        <v>140</v>
      </c>
      <c r="F141" s="45" t="s">
        <v>7</v>
      </c>
      <c r="G141" s="78" t="s">
        <v>274</v>
      </c>
      <c r="H141" s="61" t="s">
        <v>271</v>
      </c>
      <c r="I141" s="46" t="s">
        <v>638</v>
      </c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  <c r="AM141" s="60"/>
      <c r="AN141" s="60"/>
      <c r="AO141" s="60"/>
      <c r="AP141" s="60"/>
      <c r="AQ141" s="60"/>
      <c r="AR141" s="60"/>
      <c r="AS141" s="60"/>
      <c r="AT141" s="60"/>
      <c r="AU141" s="60"/>
      <c r="AV141" s="60"/>
      <c r="AW141" s="60"/>
      <c r="AX141" s="60"/>
      <c r="AY141" s="60"/>
      <c r="AZ141" s="60"/>
      <c r="BA141" s="60"/>
      <c r="BB141" s="60"/>
      <c r="BC141" s="60"/>
      <c r="BD141" s="60"/>
      <c r="BE141" s="60"/>
      <c r="BF141" s="60"/>
      <c r="BG141" s="60"/>
      <c r="BH141" s="60"/>
      <c r="BI141" s="60"/>
      <c r="BJ141" s="60"/>
      <c r="BK141" s="60"/>
      <c r="BL141" s="60"/>
      <c r="BM141" s="60"/>
      <c r="BN141" s="60"/>
      <c r="BO141" s="60"/>
      <c r="BP141" s="60"/>
      <c r="BQ141" s="60"/>
      <c r="BR141" s="60"/>
      <c r="BS141" s="60"/>
      <c r="BT141" s="60"/>
      <c r="BU141" s="60"/>
      <c r="BV141" s="60"/>
      <c r="BW141" s="60"/>
      <c r="BX141" s="60"/>
      <c r="BY141" s="60"/>
      <c r="BZ141" s="60"/>
      <c r="CA141" s="60"/>
      <c r="CB141" s="60"/>
      <c r="CC141" s="60"/>
      <c r="CD141" s="60"/>
      <c r="CE141" s="60"/>
      <c r="CF141" s="60"/>
      <c r="CG141" s="60"/>
      <c r="CH141" s="60"/>
      <c r="CI141" s="60"/>
      <c r="CJ141" s="60"/>
      <c r="CK141" s="60"/>
      <c r="CL141" s="60"/>
      <c r="CM141" s="60"/>
      <c r="CN141" s="60"/>
      <c r="CO141" s="60"/>
      <c r="CP141" s="60"/>
      <c r="CQ141" s="60"/>
      <c r="CR141" s="60"/>
      <c r="CS141" s="60"/>
      <c r="CT141" s="60"/>
      <c r="CU141" s="60"/>
      <c r="CV141" s="60"/>
      <c r="CW141" s="60"/>
      <c r="CX141" s="60"/>
      <c r="CY141" s="60"/>
      <c r="CZ141" s="60"/>
      <c r="DA141" s="60"/>
      <c r="DB141" s="60"/>
      <c r="DC141" s="60"/>
      <c r="DD141" s="60"/>
      <c r="DE141" s="60"/>
      <c r="DF141" s="60"/>
      <c r="DG141" s="60"/>
      <c r="DH141" s="60"/>
      <c r="DI141" s="60"/>
      <c r="DJ141" s="60"/>
      <c r="DK141" s="60"/>
      <c r="DL141" s="60"/>
      <c r="DM141" s="60"/>
      <c r="DN141" s="60"/>
      <c r="DO141" s="60"/>
      <c r="DP141" s="60"/>
      <c r="DQ141" s="60"/>
      <c r="DR141" s="60"/>
      <c r="DS141" s="60"/>
      <c r="DT141" s="60"/>
      <c r="DU141" s="60"/>
      <c r="DV141" s="60"/>
      <c r="DW141" s="60"/>
      <c r="DX141" s="60"/>
      <c r="DY141" s="60"/>
      <c r="DZ141" s="60"/>
      <c r="EA141" s="60"/>
      <c r="EB141" s="60"/>
      <c r="EC141" s="60"/>
      <c r="ED141" s="60"/>
      <c r="EE141" s="60"/>
      <c r="EF141" s="60"/>
      <c r="EG141" s="60"/>
      <c r="EH141" s="60"/>
      <c r="EI141" s="60"/>
      <c r="EJ141" s="60"/>
      <c r="EK141" s="60"/>
      <c r="EL141" s="60"/>
      <c r="EM141" s="60"/>
      <c r="EN141" s="60"/>
      <c r="EO141" s="60"/>
      <c r="EP141" s="60"/>
    </row>
    <row r="142" spans="1:146" s="42" customFormat="1" ht="24.75" customHeight="1" x14ac:dyDescent="0.25">
      <c r="A142" s="46">
        <v>60</v>
      </c>
      <c r="B142" s="50" t="s">
        <v>937</v>
      </c>
      <c r="C142" s="48">
        <v>1.075</v>
      </c>
      <c r="D142" s="20" t="s">
        <v>888</v>
      </c>
      <c r="E142" s="49">
        <v>170</v>
      </c>
      <c r="F142" s="45" t="s">
        <v>7</v>
      </c>
      <c r="G142" s="78" t="s">
        <v>274</v>
      </c>
      <c r="H142" s="61" t="s">
        <v>271</v>
      </c>
      <c r="I142" s="46" t="s">
        <v>639</v>
      </c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S142" s="60"/>
      <c r="AT142" s="60"/>
      <c r="AU142" s="60"/>
      <c r="AV142" s="60"/>
      <c r="AW142" s="60"/>
      <c r="AX142" s="60"/>
      <c r="AY142" s="60"/>
      <c r="AZ142" s="60"/>
      <c r="BA142" s="60"/>
      <c r="BB142" s="60"/>
      <c r="BC142" s="60"/>
      <c r="BD142" s="60"/>
      <c r="BE142" s="60"/>
      <c r="BF142" s="60"/>
      <c r="BG142" s="60"/>
      <c r="BH142" s="60"/>
      <c r="BI142" s="60"/>
      <c r="BJ142" s="60"/>
      <c r="BK142" s="60"/>
      <c r="BL142" s="60"/>
      <c r="BM142" s="60"/>
      <c r="BN142" s="60"/>
      <c r="BO142" s="60"/>
      <c r="BP142" s="60"/>
      <c r="BQ142" s="60"/>
      <c r="BR142" s="60"/>
      <c r="BS142" s="60"/>
      <c r="BT142" s="60"/>
      <c r="BU142" s="60"/>
      <c r="BV142" s="60"/>
      <c r="BW142" s="60"/>
      <c r="BX142" s="60"/>
      <c r="BY142" s="60"/>
      <c r="BZ142" s="60"/>
      <c r="CA142" s="60"/>
      <c r="CB142" s="60"/>
      <c r="CC142" s="60"/>
      <c r="CD142" s="60"/>
      <c r="CE142" s="60"/>
      <c r="CF142" s="60"/>
      <c r="CG142" s="60"/>
      <c r="CH142" s="60"/>
      <c r="CI142" s="60"/>
      <c r="CJ142" s="60"/>
      <c r="CK142" s="60"/>
      <c r="CL142" s="60"/>
      <c r="CM142" s="60"/>
      <c r="CN142" s="60"/>
      <c r="CO142" s="60"/>
      <c r="CP142" s="60"/>
      <c r="CQ142" s="60"/>
      <c r="CR142" s="60"/>
      <c r="CS142" s="60"/>
      <c r="CT142" s="60"/>
      <c r="CU142" s="60"/>
      <c r="CV142" s="60"/>
      <c r="CW142" s="60"/>
      <c r="CX142" s="60"/>
      <c r="CY142" s="60"/>
      <c r="CZ142" s="60"/>
      <c r="DA142" s="60"/>
      <c r="DB142" s="60"/>
      <c r="DC142" s="60"/>
      <c r="DD142" s="60"/>
      <c r="DE142" s="60"/>
      <c r="DF142" s="60"/>
      <c r="DG142" s="60"/>
      <c r="DH142" s="60"/>
      <c r="DI142" s="60"/>
      <c r="DJ142" s="60"/>
      <c r="DK142" s="60"/>
      <c r="DL142" s="60"/>
      <c r="DM142" s="60"/>
      <c r="DN142" s="60"/>
      <c r="DO142" s="60"/>
      <c r="DP142" s="60"/>
      <c r="DQ142" s="60"/>
      <c r="DR142" s="60"/>
      <c r="DS142" s="60"/>
      <c r="DT142" s="60"/>
      <c r="DU142" s="60"/>
      <c r="DV142" s="60"/>
      <c r="DW142" s="60"/>
      <c r="DX142" s="60"/>
      <c r="DY142" s="60"/>
      <c r="DZ142" s="60"/>
      <c r="EA142" s="60"/>
      <c r="EB142" s="60"/>
      <c r="EC142" s="60"/>
      <c r="ED142" s="60"/>
      <c r="EE142" s="60"/>
      <c r="EF142" s="60"/>
      <c r="EG142" s="60"/>
      <c r="EH142" s="60"/>
      <c r="EI142" s="60"/>
      <c r="EJ142" s="60"/>
      <c r="EK142" s="60"/>
      <c r="EL142" s="60"/>
      <c r="EM142" s="60"/>
      <c r="EN142" s="60"/>
      <c r="EO142" s="60"/>
      <c r="EP142" s="60"/>
    </row>
    <row r="143" spans="1:146" s="105" customFormat="1" ht="24.75" customHeight="1" x14ac:dyDescent="0.25">
      <c r="A143" s="46">
        <v>61</v>
      </c>
      <c r="B143" s="50" t="s">
        <v>963</v>
      </c>
      <c r="C143" s="54">
        <v>0.98399999999999999</v>
      </c>
      <c r="D143" s="20" t="s">
        <v>888</v>
      </c>
      <c r="E143" s="49">
        <v>870</v>
      </c>
      <c r="F143" s="45" t="s">
        <v>7</v>
      </c>
      <c r="G143" s="78" t="s">
        <v>274</v>
      </c>
      <c r="H143" s="61" t="s">
        <v>271</v>
      </c>
      <c r="I143" s="46" t="s">
        <v>640</v>
      </c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04"/>
      <c r="BE143" s="104"/>
      <c r="BF143" s="104"/>
      <c r="BG143" s="104"/>
      <c r="BH143" s="104"/>
      <c r="BI143" s="104"/>
      <c r="BJ143" s="104"/>
      <c r="BK143" s="104"/>
      <c r="BL143" s="104"/>
      <c r="BM143" s="104"/>
      <c r="BN143" s="104"/>
      <c r="BO143" s="104"/>
      <c r="BP143" s="104"/>
      <c r="BQ143" s="104"/>
      <c r="BR143" s="104"/>
      <c r="BS143" s="104"/>
      <c r="BT143" s="104"/>
      <c r="BU143" s="104"/>
      <c r="BV143" s="104"/>
      <c r="BW143" s="104"/>
      <c r="BX143" s="104"/>
      <c r="BY143" s="104"/>
      <c r="BZ143" s="104"/>
      <c r="CA143" s="104"/>
      <c r="CB143" s="104"/>
      <c r="CC143" s="104"/>
      <c r="CD143" s="104"/>
      <c r="CE143" s="104"/>
      <c r="CF143" s="104"/>
      <c r="CG143" s="104"/>
      <c r="CH143" s="104"/>
      <c r="CI143" s="104"/>
      <c r="CJ143" s="104"/>
      <c r="CK143" s="104"/>
      <c r="CL143" s="104"/>
      <c r="CM143" s="104"/>
      <c r="CN143" s="104"/>
      <c r="CO143" s="104"/>
      <c r="CP143" s="104"/>
      <c r="CQ143" s="104"/>
      <c r="CR143" s="104"/>
      <c r="CS143" s="104"/>
      <c r="CT143" s="104"/>
      <c r="CU143" s="104"/>
      <c r="CV143" s="104"/>
      <c r="CW143" s="104"/>
      <c r="CX143" s="104"/>
      <c r="CY143" s="104"/>
      <c r="CZ143" s="104"/>
      <c r="DA143" s="104"/>
      <c r="DB143" s="104"/>
      <c r="DC143" s="104"/>
      <c r="DD143" s="104"/>
      <c r="DE143" s="104"/>
      <c r="DF143" s="104"/>
      <c r="DG143" s="104"/>
      <c r="DH143" s="104"/>
      <c r="DI143" s="104"/>
      <c r="DJ143" s="104"/>
      <c r="DK143" s="104"/>
      <c r="DL143" s="104"/>
      <c r="DM143" s="104"/>
      <c r="DN143" s="104"/>
      <c r="DO143" s="104"/>
      <c r="DP143" s="104"/>
      <c r="DQ143" s="104"/>
      <c r="DR143" s="104"/>
      <c r="DS143" s="104"/>
      <c r="DT143" s="104"/>
      <c r="DU143" s="104"/>
      <c r="DV143" s="104"/>
      <c r="DW143" s="104"/>
      <c r="DX143" s="104"/>
      <c r="DY143" s="104"/>
      <c r="DZ143" s="104"/>
      <c r="EA143" s="104"/>
      <c r="EB143" s="104"/>
      <c r="EC143" s="104"/>
      <c r="ED143" s="104"/>
      <c r="EE143" s="104"/>
      <c r="EF143" s="104"/>
      <c r="EG143" s="104"/>
      <c r="EH143" s="104"/>
      <c r="EI143" s="104"/>
      <c r="EJ143" s="104"/>
      <c r="EK143" s="104"/>
      <c r="EL143" s="104"/>
      <c r="EM143" s="104"/>
      <c r="EN143" s="104"/>
      <c r="EO143" s="104"/>
      <c r="EP143" s="104"/>
    </row>
    <row r="144" spans="1:146" s="105" customFormat="1" ht="24.75" customHeight="1" x14ac:dyDescent="0.25">
      <c r="A144" s="46">
        <v>62</v>
      </c>
      <c r="B144" s="50" t="s">
        <v>8</v>
      </c>
      <c r="C144" s="54">
        <v>0.745</v>
      </c>
      <c r="D144" s="20" t="s">
        <v>888</v>
      </c>
      <c r="E144" s="49">
        <v>750</v>
      </c>
      <c r="F144" s="45" t="s">
        <v>7</v>
      </c>
      <c r="G144" s="78" t="s">
        <v>274</v>
      </c>
      <c r="H144" s="61" t="s">
        <v>271</v>
      </c>
      <c r="I144" s="46" t="s">
        <v>641</v>
      </c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BL144" s="104"/>
      <c r="BM144" s="104"/>
      <c r="BN144" s="104"/>
      <c r="BO144" s="104"/>
      <c r="BP144" s="104"/>
      <c r="BQ144" s="104"/>
      <c r="BR144" s="104"/>
      <c r="BS144" s="104"/>
      <c r="BT144" s="104"/>
      <c r="BU144" s="104"/>
      <c r="BV144" s="104"/>
      <c r="BW144" s="104"/>
      <c r="BX144" s="104"/>
      <c r="BY144" s="104"/>
      <c r="BZ144" s="104"/>
      <c r="CA144" s="104"/>
      <c r="CB144" s="104"/>
      <c r="CC144" s="104"/>
      <c r="CD144" s="104"/>
      <c r="CE144" s="104"/>
      <c r="CF144" s="104"/>
      <c r="CG144" s="104"/>
      <c r="CH144" s="104"/>
      <c r="CI144" s="104"/>
      <c r="CJ144" s="104"/>
      <c r="CK144" s="104"/>
      <c r="CL144" s="104"/>
      <c r="CM144" s="104"/>
      <c r="CN144" s="104"/>
      <c r="CO144" s="104"/>
      <c r="CP144" s="104"/>
      <c r="CQ144" s="104"/>
      <c r="CR144" s="104"/>
      <c r="CS144" s="104"/>
      <c r="CT144" s="104"/>
      <c r="CU144" s="104"/>
      <c r="CV144" s="104"/>
      <c r="CW144" s="104"/>
      <c r="CX144" s="104"/>
      <c r="CY144" s="104"/>
      <c r="CZ144" s="104"/>
      <c r="DA144" s="104"/>
      <c r="DB144" s="104"/>
      <c r="DC144" s="104"/>
      <c r="DD144" s="104"/>
      <c r="DE144" s="104"/>
      <c r="DF144" s="104"/>
      <c r="DG144" s="104"/>
      <c r="DH144" s="104"/>
      <c r="DI144" s="104"/>
      <c r="DJ144" s="104"/>
      <c r="DK144" s="104"/>
      <c r="DL144" s="104"/>
      <c r="DM144" s="104"/>
      <c r="DN144" s="104"/>
      <c r="DO144" s="104"/>
      <c r="DP144" s="104"/>
      <c r="DQ144" s="104"/>
      <c r="DR144" s="104"/>
      <c r="DS144" s="104"/>
      <c r="DT144" s="104"/>
      <c r="DU144" s="104"/>
      <c r="DV144" s="104"/>
      <c r="DW144" s="104"/>
      <c r="DX144" s="104"/>
      <c r="DY144" s="104"/>
      <c r="DZ144" s="104"/>
      <c r="EA144" s="104"/>
      <c r="EB144" s="104"/>
      <c r="EC144" s="104"/>
      <c r="ED144" s="104"/>
      <c r="EE144" s="104"/>
      <c r="EF144" s="104"/>
      <c r="EG144" s="104"/>
      <c r="EH144" s="104"/>
      <c r="EI144" s="104"/>
      <c r="EJ144" s="104"/>
      <c r="EK144" s="104"/>
      <c r="EL144" s="104"/>
      <c r="EM144" s="104"/>
      <c r="EN144" s="104"/>
      <c r="EO144" s="104"/>
      <c r="EP144" s="104"/>
    </row>
    <row r="145" spans="1:146" s="105" customFormat="1" ht="24.75" customHeight="1" x14ac:dyDescent="0.25">
      <c r="A145" s="46">
        <v>63</v>
      </c>
      <c r="B145" s="50" t="s">
        <v>389</v>
      </c>
      <c r="C145" s="48">
        <v>0.48699999999999999</v>
      </c>
      <c r="D145" s="20" t="s">
        <v>888</v>
      </c>
      <c r="E145" s="49">
        <v>700</v>
      </c>
      <c r="F145" s="45" t="s">
        <v>7</v>
      </c>
      <c r="G145" s="78" t="s">
        <v>274</v>
      </c>
      <c r="H145" s="61" t="s">
        <v>271</v>
      </c>
      <c r="I145" s="46" t="s">
        <v>642</v>
      </c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04"/>
      <c r="BE145" s="104"/>
      <c r="BF145" s="104"/>
      <c r="BG145" s="104"/>
      <c r="BH145" s="104"/>
      <c r="BI145" s="104"/>
      <c r="BJ145" s="104"/>
      <c r="BK145" s="104"/>
      <c r="BL145" s="104"/>
      <c r="BM145" s="104"/>
      <c r="BN145" s="104"/>
      <c r="BO145" s="104"/>
      <c r="BP145" s="104"/>
      <c r="BQ145" s="104"/>
      <c r="BR145" s="104"/>
      <c r="BS145" s="104"/>
      <c r="BT145" s="104"/>
      <c r="BU145" s="104"/>
      <c r="BV145" s="104"/>
      <c r="BW145" s="104"/>
      <c r="BX145" s="104"/>
      <c r="BY145" s="104"/>
      <c r="BZ145" s="104"/>
      <c r="CA145" s="104"/>
      <c r="CB145" s="104"/>
      <c r="CC145" s="104"/>
      <c r="CD145" s="104"/>
      <c r="CE145" s="104"/>
      <c r="CF145" s="104"/>
      <c r="CG145" s="104"/>
      <c r="CH145" s="104"/>
      <c r="CI145" s="104"/>
      <c r="CJ145" s="104"/>
      <c r="CK145" s="104"/>
      <c r="CL145" s="104"/>
      <c r="CM145" s="104"/>
      <c r="CN145" s="104"/>
      <c r="CO145" s="104"/>
      <c r="CP145" s="104"/>
      <c r="CQ145" s="104"/>
      <c r="CR145" s="104"/>
      <c r="CS145" s="104"/>
      <c r="CT145" s="104"/>
      <c r="CU145" s="104"/>
      <c r="CV145" s="104"/>
      <c r="CW145" s="104"/>
      <c r="CX145" s="104"/>
      <c r="CY145" s="104"/>
      <c r="CZ145" s="104"/>
      <c r="DA145" s="104"/>
      <c r="DB145" s="104"/>
      <c r="DC145" s="104"/>
      <c r="DD145" s="104"/>
      <c r="DE145" s="104"/>
      <c r="DF145" s="104"/>
      <c r="DG145" s="104"/>
      <c r="DH145" s="104"/>
      <c r="DI145" s="104"/>
      <c r="DJ145" s="104"/>
      <c r="DK145" s="104"/>
      <c r="DL145" s="104"/>
      <c r="DM145" s="104"/>
      <c r="DN145" s="104"/>
      <c r="DO145" s="104"/>
      <c r="DP145" s="104"/>
      <c r="DQ145" s="104"/>
      <c r="DR145" s="104"/>
      <c r="DS145" s="104"/>
      <c r="DT145" s="104"/>
      <c r="DU145" s="104"/>
      <c r="DV145" s="104"/>
      <c r="DW145" s="104"/>
      <c r="DX145" s="104"/>
      <c r="DY145" s="104"/>
      <c r="DZ145" s="104"/>
      <c r="EA145" s="104"/>
      <c r="EB145" s="104"/>
      <c r="EC145" s="104"/>
      <c r="ED145" s="104"/>
      <c r="EE145" s="104"/>
      <c r="EF145" s="104"/>
      <c r="EG145" s="104"/>
      <c r="EH145" s="104"/>
      <c r="EI145" s="104"/>
      <c r="EJ145" s="104"/>
      <c r="EK145" s="104"/>
      <c r="EL145" s="104"/>
      <c r="EM145" s="104"/>
      <c r="EN145" s="104"/>
      <c r="EO145" s="104"/>
      <c r="EP145" s="104"/>
    </row>
    <row r="146" spans="1:146" s="93" customFormat="1" ht="15" customHeight="1" x14ac:dyDescent="0.25">
      <c r="A146" s="220" t="s">
        <v>18</v>
      </c>
      <c r="B146" s="220"/>
      <c r="C146" s="149">
        <f>SUM(C116:C145)</f>
        <v>47.774999999999991</v>
      </c>
      <c r="D146" s="71"/>
      <c r="E146" s="53">
        <f>SUM(E116,E119,E122,E125)</f>
        <v>2289</v>
      </c>
      <c r="F146" s="52" t="s">
        <v>23</v>
      </c>
      <c r="G146" s="206" t="s">
        <v>271</v>
      </c>
      <c r="H146" s="226"/>
      <c r="I146" s="126"/>
    </row>
    <row r="147" spans="1:146" s="93" customFormat="1" x14ac:dyDescent="0.25">
      <c r="A147" s="220"/>
      <c r="B147" s="220"/>
      <c r="C147" s="149"/>
      <c r="D147" s="72"/>
      <c r="E147" s="53">
        <f>SUM(E145,E144,E143,E142,E141,E140,E139,E135,E133,E131,E129,E127,E126,E123,E120,E117)</f>
        <v>10021</v>
      </c>
      <c r="F147" s="52" t="s">
        <v>7</v>
      </c>
      <c r="G147" s="208"/>
      <c r="H147" s="264"/>
      <c r="I147" s="127"/>
    </row>
    <row r="148" spans="1:146" s="93" customFormat="1" x14ac:dyDescent="0.25">
      <c r="A148" s="220"/>
      <c r="B148" s="220"/>
      <c r="C148" s="149"/>
      <c r="D148" s="72"/>
      <c r="E148" s="53">
        <f>SUM(E124,E121,E118,E137)</f>
        <v>853</v>
      </c>
      <c r="F148" s="52" t="s">
        <v>1009</v>
      </c>
      <c r="G148" s="210"/>
      <c r="H148" s="227"/>
      <c r="I148" s="128"/>
    </row>
    <row r="149" spans="1:146" s="93" customFormat="1" ht="15" customHeight="1" x14ac:dyDescent="0.25">
      <c r="A149" s="166" t="s">
        <v>44</v>
      </c>
      <c r="B149" s="167"/>
      <c r="C149" s="167"/>
      <c r="D149" s="167"/>
      <c r="E149" s="167"/>
      <c r="F149" s="167"/>
      <c r="G149" s="167"/>
      <c r="H149" s="167"/>
      <c r="I149" s="168"/>
    </row>
    <row r="150" spans="1:146" s="93" customFormat="1" ht="15" customHeight="1" x14ac:dyDescent="0.25">
      <c r="A150" s="131">
        <v>64</v>
      </c>
      <c r="B150" s="145" t="s">
        <v>25</v>
      </c>
      <c r="C150" s="148">
        <v>5.032</v>
      </c>
      <c r="D150" s="197" t="s">
        <v>890</v>
      </c>
      <c r="E150" s="49">
        <v>43</v>
      </c>
      <c r="F150" s="45" t="s">
        <v>7</v>
      </c>
      <c r="G150" s="117" t="s">
        <v>274</v>
      </c>
      <c r="H150" s="206" t="s">
        <v>271</v>
      </c>
      <c r="I150" s="129" t="s">
        <v>643</v>
      </c>
    </row>
    <row r="151" spans="1:146" s="93" customFormat="1" x14ac:dyDescent="0.25">
      <c r="A151" s="134"/>
      <c r="B151" s="146"/>
      <c r="C151" s="148"/>
      <c r="D151" s="198"/>
      <c r="E151" s="49">
        <v>820</v>
      </c>
      <c r="F151" s="45" t="s">
        <v>23</v>
      </c>
      <c r="G151" s="118"/>
      <c r="H151" s="210"/>
      <c r="I151" s="130"/>
    </row>
    <row r="152" spans="1:146" s="93" customFormat="1" ht="15" customHeight="1" x14ac:dyDescent="0.25">
      <c r="A152" s="121">
        <v>65</v>
      </c>
      <c r="B152" s="133" t="s">
        <v>45</v>
      </c>
      <c r="C152" s="148">
        <v>6.1879999999999997</v>
      </c>
      <c r="D152" s="197" t="s">
        <v>891</v>
      </c>
      <c r="E152" s="49">
        <v>864</v>
      </c>
      <c r="F152" s="45" t="s">
        <v>23</v>
      </c>
      <c r="G152" s="124" t="s">
        <v>274</v>
      </c>
      <c r="H152" s="154" t="s">
        <v>271</v>
      </c>
      <c r="I152" s="129" t="s">
        <v>644</v>
      </c>
    </row>
    <row r="153" spans="1:146" s="93" customFormat="1" x14ac:dyDescent="0.25">
      <c r="A153" s="121"/>
      <c r="B153" s="133"/>
      <c r="C153" s="148"/>
      <c r="D153" s="198"/>
      <c r="E153" s="49">
        <v>630</v>
      </c>
      <c r="F153" s="45" t="s">
        <v>7</v>
      </c>
      <c r="G153" s="125"/>
      <c r="H153" s="234"/>
      <c r="I153" s="130"/>
    </row>
    <row r="154" spans="1:146" s="93" customFormat="1" ht="15" customHeight="1" x14ac:dyDescent="0.25">
      <c r="A154" s="121">
        <v>66</v>
      </c>
      <c r="B154" s="133" t="s">
        <v>42</v>
      </c>
      <c r="C154" s="148">
        <v>2.73</v>
      </c>
      <c r="D154" s="197" t="s">
        <v>892</v>
      </c>
      <c r="E154" s="156">
        <v>780</v>
      </c>
      <c r="F154" s="147" t="s">
        <v>7</v>
      </c>
      <c r="G154" s="124" t="s">
        <v>274</v>
      </c>
      <c r="H154" s="154" t="s">
        <v>271</v>
      </c>
      <c r="I154" s="129" t="s">
        <v>645</v>
      </c>
    </row>
    <row r="155" spans="1:146" s="93" customFormat="1" x14ac:dyDescent="0.25">
      <c r="A155" s="121"/>
      <c r="B155" s="133"/>
      <c r="C155" s="148"/>
      <c r="D155" s="198"/>
      <c r="E155" s="156"/>
      <c r="F155" s="147"/>
      <c r="G155" s="125"/>
      <c r="H155" s="234"/>
      <c r="I155" s="130"/>
    </row>
    <row r="156" spans="1:146" s="93" customFormat="1" ht="15" customHeight="1" x14ac:dyDescent="0.25">
      <c r="A156" s="121">
        <v>67</v>
      </c>
      <c r="B156" s="133" t="s">
        <v>3</v>
      </c>
      <c r="C156" s="148">
        <v>1.196</v>
      </c>
      <c r="D156" s="197" t="s">
        <v>893</v>
      </c>
      <c r="E156" s="156">
        <v>392</v>
      </c>
      <c r="F156" s="147" t="s">
        <v>7</v>
      </c>
      <c r="G156" s="124" t="s">
        <v>274</v>
      </c>
      <c r="H156" s="154" t="s">
        <v>271</v>
      </c>
      <c r="I156" s="129" t="s">
        <v>646</v>
      </c>
    </row>
    <row r="157" spans="1:146" s="93" customFormat="1" x14ac:dyDescent="0.25">
      <c r="A157" s="121"/>
      <c r="B157" s="133"/>
      <c r="C157" s="148"/>
      <c r="D157" s="198"/>
      <c r="E157" s="156"/>
      <c r="F157" s="147"/>
      <c r="G157" s="125"/>
      <c r="H157" s="234"/>
      <c r="I157" s="130"/>
    </row>
    <row r="158" spans="1:146" s="93" customFormat="1" ht="15" customHeight="1" x14ac:dyDescent="0.25">
      <c r="A158" s="121">
        <v>68</v>
      </c>
      <c r="B158" s="133" t="s">
        <v>6</v>
      </c>
      <c r="C158" s="148">
        <v>3.8660000000000001</v>
      </c>
      <c r="D158" s="197" t="s">
        <v>894</v>
      </c>
      <c r="E158" s="49">
        <v>620</v>
      </c>
      <c r="F158" s="45" t="s">
        <v>7</v>
      </c>
      <c r="G158" s="124" t="s">
        <v>274</v>
      </c>
      <c r="H158" s="154" t="s">
        <v>271</v>
      </c>
      <c r="I158" s="129" t="s">
        <v>647</v>
      </c>
    </row>
    <row r="159" spans="1:146" s="93" customFormat="1" x14ac:dyDescent="0.25">
      <c r="A159" s="121"/>
      <c r="B159" s="133"/>
      <c r="C159" s="148"/>
      <c r="D159" s="198"/>
      <c r="E159" s="49">
        <v>547</v>
      </c>
      <c r="F159" s="45" t="s">
        <v>1</v>
      </c>
      <c r="G159" s="125"/>
      <c r="H159" s="234"/>
      <c r="I159" s="130"/>
    </row>
    <row r="160" spans="1:146" s="93" customFormat="1" ht="15" customHeight="1" x14ac:dyDescent="0.25">
      <c r="A160" s="121">
        <v>69</v>
      </c>
      <c r="B160" s="133" t="s">
        <v>8</v>
      </c>
      <c r="C160" s="148">
        <v>1.466</v>
      </c>
      <c r="D160" s="197" t="s">
        <v>895</v>
      </c>
      <c r="E160" s="156">
        <v>452</v>
      </c>
      <c r="F160" s="147" t="s">
        <v>7</v>
      </c>
      <c r="G160" s="124" t="s">
        <v>274</v>
      </c>
      <c r="H160" s="154" t="s">
        <v>271</v>
      </c>
      <c r="I160" s="129" t="s">
        <v>648</v>
      </c>
    </row>
    <row r="161" spans="1:14" s="93" customFormat="1" x14ac:dyDescent="0.25">
      <c r="A161" s="121"/>
      <c r="B161" s="133"/>
      <c r="C161" s="148"/>
      <c r="D161" s="198"/>
      <c r="E161" s="156"/>
      <c r="F161" s="147"/>
      <c r="G161" s="125"/>
      <c r="H161" s="234"/>
      <c r="I161" s="130"/>
    </row>
    <row r="162" spans="1:14" s="93" customFormat="1" ht="15" customHeight="1" x14ac:dyDescent="0.25">
      <c r="A162" s="121">
        <v>70</v>
      </c>
      <c r="B162" s="133" t="s">
        <v>4</v>
      </c>
      <c r="C162" s="148">
        <v>5.7789999999999999</v>
      </c>
      <c r="D162" s="197" t="s">
        <v>896</v>
      </c>
      <c r="E162" s="156">
        <v>1651</v>
      </c>
      <c r="F162" s="147" t="s">
        <v>1</v>
      </c>
      <c r="G162" s="124" t="s">
        <v>274</v>
      </c>
      <c r="H162" s="154" t="s">
        <v>271</v>
      </c>
      <c r="I162" s="129" t="s">
        <v>649</v>
      </c>
    </row>
    <row r="163" spans="1:14" s="93" customFormat="1" x14ac:dyDescent="0.25">
      <c r="A163" s="121"/>
      <c r="B163" s="133"/>
      <c r="C163" s="148"/>
      <c r="D163" s="198"/>
      <c r="E163" s="156"/>
      <c r="F163" s="147"/>
      <c r="G163" s="125"/>
      <c r="H163" s="234"/>
      <c r="I163" s="130"/>
    </row>
    <row r="164" spans="1:14" s="93" customFormat="1" ht="15" customHeight="1" x14ac:dyDescent="0.25">
      <c r="A164" s="121">
        <v>71</v>
      </c>
      <c r="B164" s="133" t="s">
        <v>30</v>
      </c>
      <c r="C164" s="148">
        <v>1.954</v>
      </c>
      <c r="D164" s="197" t="s">
        <v>897</v>
      </c>
      <c r="E164" s="156">
        <v>527</v>
      </c>
      <c r="F164" s="147" t="s">
        <v>7</v>
      </c>
      <c r="G164" s="124" t="s">
        <v>274</v>
      </c>
      <c r="H164" s="154" t="s">
        <v>271</v>
      </c>
      <c r="I164" s="129" t="s">
        <v>650</v>
      </c>
    </row>
    <row r="165" spans="1:14" s="93" customFormat="1" x14ac:dyDescent="0.25">
      <c r="A165" s="121"/>
      <c r="B165" s="133"/>
      <c r="C165" s="148"/>
      <c r="D165" s="198"/>
      <c r="E165" s="156"/>
      <c r="F165" s="147"/>
      <c r="G165" s="125"/>
      <c r="H165" s="234"/>
      <c r="I165" s="130"/>
    </row>
    <row r="166" spans="1:14" s="93" customFormat="1" ht="15" customHeight="1" x14ac:dyDescent="0.25">
      <c r="A166" s="121">
        <v>72</v>
      </c>
      <c r="B166" s="133" t="s">
        <v>21</v>
      </c>
      <c r="C166" s="148">
        <v>1.204</v>
      </c>
      <c r="D166" s="197" t="s">
        <v>898</v>
      </c>
      <c r="E166" s="156">
        <v>344</v>
      </c>
      <c r="F166" s="147" t="s">
        <v>7</v>
      </c>
      <c r="G166" s="124" t="s">
        <v>274</v>
      </c>
      <c r="H166" s="154" t="s">
        <v>271</v>
      </c>
      <c r="I166" s="129" t="s">
        <v>651</v>
      </c>
    </row>
    <row r="167" spans="1:14" s="93" customFormat="1" x14ac:dyDescent="0.25">
      <c r="A167" s="121"/>
      <c r="B167" s="133"/>
      <c r="C167" s="148"/>
      <c r="D167" s="198"/>
      <c r="E167" s="156"/>
      <c r="F167" s="147"/>
      <c r="G167" s="125"/>
      <c r="H167" s="234"/>
      <c r="I167" s="130"/>
    </row>
    <row r="168" spans="1:14" s="93" customFormat="1" ht="33.75" x14ac:dyDescent="0.25">
      <c r="A168" s="46">
        <v>73</v>
      </c>
      <c r="B168" s="50" t="s">
        <v>282</v>
      </c>
      <c r="C168" s="54">
        <v>0.56000000000000005</v>
      </c>
      <c r="D168" s="20" t="s">
        <v>899</v>
      </c>
      <c r="E168" s="49">
        <v>160</v>
      </c>
      <c r="F168" s="45" t="s">
        <v>7</v>
      </c>
      <c r="G168" s="78" t="s">
        <v>274</v>
      </c>
      <c r="H168" s="22" t="s">
        <v>271</v>
      </c>
      <c r="I168" s="90" t="s">
        <v>652</v>
      </c>
    </row>
    <row r="169" spans="1:14" s="93" customFormat="1" ht="33.75" x14ac:dyDescent="0.25">
      <c r="A169" s="46">
        <v>74</v>
      </c>
      <c r="B169" s="50" t="s">
        <v>283</v>
      </c>
      <c r="C169" s="48">
        <v>1.9730000000000001</v>
      </c>
      <c r="D169" s="20" t="s">
        <v>900</v>
      </c>
      <c r="E169" s="49">
        <v>538</v>
      </c>
      <c r="F169" s="45" t="s">
        <v>7</v>
      </c>
      <c r="G169" s="78" t="s">
        <v>274</v>
      </c>
      <c r="H169" s="22" t="s">
        <v>271</v>
      </c>
      <c r="I169" s="90" t="s">
        <v>653</v>
      </c>
    </row>
    <row r="170" spans="1:14" s="94" customFormat="1" ht="22.5" x14ac:dyDescent="0.25">
      <c r="A170" s="46">
        <v>75</v>
      </c>
      <c r="B170" s="46" t="s">
        <v>284</v>
      </c>
      <c r="C170" s="54">
        <v>0.59399999999999997</v>
      </c>
      <c r="D170" s="23" t="s">
        <v>901</v>
      </c>
      <c r="E170" s="49">
        <v>144</v>
      </c>
      <c r="F170" s="46" t="s">
        <v>7</v>
      </c>
      <c r="G170" s="73" t="s">
        <v>274</v>
      </c>
      <c r="H170" s="24" t="s">
        <v>271</v>
      </c>
      <c r="I170" s="90" t="s">
        <v>654</v>
      </c>
      <c r="J170" s="381"/>
      <c r="K170" s="382"/>
      <c r="L170" s="382"/>
      <c r="M170" s="382"/>
      <c r="N170" s="382"/>
    </row>
    <row r="171" spans="1:14" s="93" customFormat="1" ht="22.5" x14ac:dyDescent="0.25">
      <c r="A171" s="46">
        <v>76</v>
      </c>
      <c r="B171" s="50" t="s">
        <v>285</v>
      </c>
      <c r="C171" s="54">
        <v>0.72</v>
      </c>
      <c r="D171" s="20" t="s">
        <v>902</v>
      </c>
      <c r="E171" s="49">
        <v>240</v>
      </c>
      <c r="F171" s="45" t="s">
        <v>7</v>
      </c>
      <c r="G171" s="78" t="s">
        <v>274</v>
      </c>
      <c r="H171" s="22" t="s">
        <v>271</v>
      </c>
      <c r="I171" s="90" t="s">
        <v>655</v>
      </c>
    </row>
    <row r="172" spans="1:14" s="93" customFormat="1" ht="22.5" x14ac:dyDescent="0.25">
      <c r="A172" s="46">
        <v>77</v>
      </c>
      <c r="B172" s="50" t="s">
        <v>286</v>
      </c>
      <c r="C172" s="21">
        <v>0.67800000000000005</v>
      </c>
      <c r="D172" s="20" t="s">
        <v>903</v>
      </c>
      <c r="E172" s="49">
        <v>226</v>
      </c>
      <c r="F172" s="45" t="s">
        <v>1</v>
      </c>
      <c r="G172" s="78" t="s">
        <v>274</v>
      </c>
      <c r="H172" s="22" t="s">
        <v>271</v>
      </c>
      <c r="I172" s="90" t="s">
        <v>656</v>
      </c>
    </row>
    <row r="173" spans="1:14" s="94" customFormat="1" ht="16.5" customHeight="1" x14ac:dyDescent="0.25">
      <c r="A173" s="121">
        <v>78</v>
      </c>
      <c r="B173" s="131" t="s">
        <v>929</v>
      </c>
      <c r="C173" s="159">
        <v>18.114999999999998</v>
      </c>
      <c r="D173" s="322"/>
      <c r="E173" s="49">
        <v>1120</v>
      </c>
      <c r="F173" s="46" t="s">
        <v>7</v>
      </c>
      <c r="G173" s="131" t="s">
        <v>288</v>
      </c>
      <c r="H173" s="112" t="s">
        <v>302</v>
      </c>
      <c r="I173" s="129" t="s">
        <v>657</v>
      </c>
      <c r="J173" s="379"/>
      <c r="K173" s="380"/>
      <c r="L173" s="380"/>
      <c r="M173" s="380"/>
      <c r="N173" s="380"/>
    </row>
    <row r="174" spans="1:14" s="94" customFormat="1" x14ac:dyDescent="0.25">
      <c r="A174" s="121"/>
      <c r="B174" s="134"/>
      <c r="C174" s="160"/>
      <c r="D174" s="323"/>
      <c r="E174" s="49">
        <v>2249</v>
      </c>
      <c r="F174" s="6" t="s">
        <v>23</v>
      </c>
      <c r="G174" s="134"/>
      <c r="H174" s="112" t="s">
        <v>303</v>
      </c>
      <c r="I174" s="130"/>
      <c r="J174" s="379"/>
      <c r="K174" s="380"/>
      <c r="L174" s="380"/>
      <c r="M174" s="380"/>
      <c r="N174" s="380"/>
    </row>
    <row r="175" spans="1:14" s="93" customFormat="1" ht="15" customHeight="1" x14ac:dyDescent="0.25">
      <c r="A175" s="220" t="s">
        <v>18</v>
      </c>
      <c r="B175" s="220"/>
      <c r="C175" s="149">
        <f>SUM(C150:C174)</f>
        <v>52.054999999999993</v>
      </c>
      <c r="D175" s="71"/>
      <c r="E175" s="53">
        <f>SUM(E152,E151,E174)</f>
        <v>3933</v>
      </c>
      <c r="F175" s="52" t="s">
        <v>23</v>
      </c>
      <c r="G175" s="206" t="s">
        <v>271</v>
      </c>
      <c r="H175" s="226"/>
      <c r="I175" s="126"/>
    </row>
    <row r="176" spans="1:14" s="93" customFormat="1" x14ac:dyDescent="0.25">
      <c r="A176" s="220"/>
      <c r="B176" s="220"/>
      <c r="C176" s="149"/>
      <c r="D176" s="72"/>
      <c r="E176" s="53">
        <f>SUM(E159,E162,E172)</f>
        <v>2424</v>
      </c>
      <c r="F176" s="52" t="s">
        <v>1</v>
      </c>
      <c r="G176" s="208"/>
      <c r="H176" s="264"/>
      <c r="I176" s="127"/>
    </row>
    <row r="177" spans="1:9" s="93" customFormat="1" x14ac:dyDescent="0.25">
      <c r="A177" s="220"/>
      <c r="B177" s="220"/>
      <c r="C177" s="149"/>
      <c r="D177" s="72"/>
      <c r="E177" s="53">
        <f>SUM(E150,E153,E154,E156,E158,E160,E164,E166,E169,E170,E171,E173,E168)</f>
        <v>5990</v>
      </c>
      <c r="F177" s="52" t="s">
        <v>7</v>
      </c>
      <c r="G177" s="210"/>
      <c r="H177" s="227"/>
      <c r="I177" s="128"/>
    </row>
    <row r="178" spans="1:9" s="93" customFormat="1" ht="19.5" customHeight="1" x14ac:dyDescent="0.25">
      <c r="A178" s="166" t="s">
        <v>46</v>
      </c>
      <c r="B178" s="167"/>
      <c r="C178" s="167"/>
      <c r="D178" s="167"/>
      <c r="E178" s="167"/>
      <c r="F178" s="167"/>
      <c r="G178" s="167"/>
      <c r="H178" s="167"/>
      <c r="I178" s="168"/>
    </row>
    <row r="179" spans="1:9" s="93" customFormat="1" x14ac:dyDescent="0.25">
      <c r="A179" s="121">
        <v>79</v>
      </c>
      <c r="B179" s="133" t="s">
        <v>47</v>
      </c>
      <c r="C179" s="159">
        <v>12.115</v>
      </c>
      <c r="D179" s="197" t="s">
        <v>904</v>
      </c>
      <c r="E179" s="156">
        <v>2297</v>
      </c>
      <c r="F179" s="121" t="s">
        <v>7</v>
      </c>
      <c r="G179" s="119" t="s">
        <v>273</v>
      </c>
      <c r="H179" s="154" t="s">
        <v>271</v>
      </c>
      <c r="I179" s="129" t="s">
        <v>947</v>
      </c>
    </row>
    <row r="180" spans="1:9" s="93" customFormat="1" x14ac:dyDescent="0.25">
      <c r="A180" s="121"/>
      <c r="B180" s="133"/>
      <c r="C180" s="160"/>
      <c r="D180" s="198"/>
      <c r="E180" s="156"/>
      <c r="F180" s="121"/>
      <c r="G180" s="120"/>
      <c r="H180" s="234"/>
      <c r="I180" s="130"/>
    </row>
    <row r="181" spans="1:9" s="93" customFormat="1" ht="15" customHeight="1" x14ac:dyDescent="0.25">
      <c r="A181" s="121">
        <v>80</v>
      </c>
      <c r="B181" s="133" t="s">
        <v>32</v>
      </c>
      <c r="C181" s="159">
        <v>4.1479999999999997</v>
      </c>
      <c r="D181" s="197" t="s">
        <v>905</v>
      </c>
      <c r="E181" s="156">
        <v>1185</v>
      </c>
      <c r="F181" s="121" t="s">
        <v>7</v>
      </c>
      <c r="G181" s="119" t="s">
        <v>273</v>
      </c>
      <c r="H181" s="154" t="s">
        <v>271</v>
      </c>
      <c r="I181" s="129" t="s">
        <v>948</v>
      </c>
    </row>
    <row r="182" spans="1:9" s="93" customFormat="1" x14ac:dyDescent="0.25">
      <c r="A182" s="121"/>
      <c r="B182" s="133"/>
      <c r="C182" s="160"/>
      <c r="D182" s="198"/>
      <c r="E182" s="156"/>
      <c r="F182" s="121"/>
      <c r="G182" s="120"/>
      <c r="H182" s="234"/>
      <c r="I182" s="130"/>
    </row>
    <row r="183" spans="1:9" s="93" customFormat="1" ht="15" customHeight="1" x14ac:dyDescent="0.25">
      <c r="A183" s="121">
        <v>81</v>
      </c>
      <c r="B183" s="133" t="s">
        <v>275</v>
      </c>
      <c r="C183" s="159">
        <v>0.49199999999999999</v>
      </c>
      <c r="D183" s="197" t="s">
        <v>906</v>
      </c>
      <c r="E183" s="156">
        <v>164</v>
      </c>
      <c r="F183" s="121" t="s">
        <v>7</v>
      </c>
      <c r="G183" s="119" t="s">
        <v>273</v>
      </c>
      <c r="H183" s="154" t="s">
        <v>271</v>
      </c>
      <c r="I183" s="129" t="s">
        <v>949</v>
      </c>
    </row>
    <row r="184" spans="1:9" s="93" customFormat="1" x14ac:dyDescent="0.25">
      <c r="A184" s="121"/>
      <c r="B184" s="133"/>
      <c r="C184" s="160"/>
      <c r="D184" s="198"/>
      <c r="E184" s="156"/>
      <c r="F184" s="121"/>
      <c r="G184" s="120"/>
      <c r="H184" s="234"/>
      <c r="I184" s="130"/>
    </row>
    <row r="185" spans="1:9" s="93" customFormat="1" ht="22.5" x14ac:dyDescent="0.25">
      <c r="A185" s="46">
        <v>82</v>
      </c>
      <c r="B185" s="50" t="s">
        <v>276</v>
      </c>
      <c r="C185" s="54">
        <v>0.42</v>
      </c>
      <c r="D185" s="20" t="s">
        <v>907</v>
      </c>
      <c r="E185" s="49">
        <v>140</v>
      </c>
      <c r="F185" s="46" t="s">
        <v>7</v>
      </c>
      <c r="G185" s="73" t="s">
        <v>274</v>
      </c>
      <c r="H185" s="324" t="s">
        <v>271</v>
      </c>
      <c r="I185" s="90" t="s">
        <v>980</v>
      </c>
    </row>
    <row r="186" spans="1:9" s="93" customFormat="1" ht="22.5" x14ac:dyDescent="0.25">
      <c r="A186" s="46">
        <v>83</v>
      </c>
      <c r="B186" s="50" t="s">
        <v>277</v>
      </c>
      <c r="C186" s="54">
        <v>0.48299999999999998</v>
      </c>
      <c r="D186" s="20" t="s">
        <v>908</v>
      </c>
      <c r="E186" s="49">
        <v>161</v>
      </c>
      <c r="F186" s="46" t="s">
        <v>7</v>
      </c>
      <c r="G186" s="73" t="s">
        <v>274</v>
      </c>
      <c r="H186" s="162"/>
      <c r="I186" s="90" t="s">
        <v>981</v>
      </c>
    </row>
    <row r="187" spans="1:9" s="93" customFormat="1" ht="22.5" x14ac:dyDescent="0.25">
      <c r="A187" s="46">
        <v>84</v>
      </c>
      <c r="B187" s="50" t="s">
        <v>278</v>
      </c>
      <c r="C187" s="21">
        <v>0.67200000000000004</v>
      </c>
      <c r="D187" s="20" t="s">
        <v>909</v>
      </c>
      <c r="E187" s="49">
        <v>192</v>
      </c>
      <c r="F187" s="46" t="s">
        <v>7</v>
      </c>
      <c r="G187" s="73" t="s">
        <v>274</v>
      </c>
      <c r="H187" s="73" t="s">
        <v>271</v>
      </c>
      <c r="I187" s="90" t="s">
        <v>982</v>
      </c>
    </row>
    <row r="188" spans="1:9" s="93" customFormat="1" ht="15" customHeight="1" x14ac:dyDescent="0.25">
      <c r="A188" s="191" t="s">
        <v>18</v>
      </c>
      <c r="B188" s="192"/>
      <c r="C188" s="53">
        <f>SUM(C179:D187)</f>
        <v>18.330000000000002</v>
      </c>
      <c r="D188" s="76"/>
      <c r="E188" s="53">
        <f>SUM(E179,E181,E183,E185,E186,E187)</f>
        <v>4139</v>
      </c>
      <c r="F188" s="83" t="s">
        <v>7</v>
      </c>
      <c r="G188" s="185">
        <f>SUM(E189,E190,E191)</f>
        <v>29649</v>
      </c>
      <c r="H188" s="186"/>
      <c r="I188" s="126"/>
    </row>
    <row r="189" spans="1:9" s="93" customFormat="1" ht="20.25" customHeight="1" x14ac:dyDescent="0.25">
      <c r="A189" s="321" t="s">
        <v>240</v>
      </c>
      <c r="B189" s="321"/>
      <c r="C189" s="318">
        <f>SUM(C146,C175,C188)</f>
        <v>118.15999999999998</v>
      </c>
      <c r="D189" s="85"/>
      <c r="E189" s="53">
        <f>SUM(E175,E146)</f>
        <v>6222</v>
      </c>
      <c r="F189" s="52" t="s">
        <v>23</v>
      </c>
      <c r="G189" s="187"/>
      <c r="H189" s="188"/>
      <c r="I189" s="127"/>
    </row>
    <row r="190" spans="1:9" s="93" customFormat="1" ht="15.75" x14ac:dyDescent="0.25">
      <c r="A190" s="321"/>
      <c r="B190" s="321"/>
      <c r="C190" s="319"/>
      <c r="D190" s="86"/>
      <c r="E190" s="53">
        <f>SUM(E147,E177,E188)</f>
        <v>20150</v>
      </c>
      <c r="F190" s="52" t="s">
        <v>7</v>
      </c>
      <c r="G190" s="187"/>
      <c r="H190" s="188"/>
      <c r="I190" s="127"/>
    </row>
    <row r="191" spans="1:9" s="93" customFormat="1" ht="15.75" x14ac:dyDescent="0.25">
      <c r="A191" s="321"/>
      <c r="B191" s="321"/>
      <c r="C191" s="320"/>
      <c r="D191" s="87"/>
      <c r="E191" s="53">
        <f>SUM(E176,E148)</f>
        <v>3277</v>
      </c>
      <c r="F191" s="52" t="s">
        <v>1</v>
      </c>
      <c r="G191" s="189"/>
      <c r="H191" s="190"/>
      <c r="I191" s="128"/>
    </row>
    <row r="192" spans="1:9" s="93" customFormat="1" ht="15.75" customHeight="1" x14ac:dyDescent="0.25">
      <c r="A192" s="252" t="s">
        <v>243</v>
      </c>
      <c r="B192" s="253"/>
      <c r="C192" s="253"/>
      <c r="D192" s="253"/>
      <c r="E192" s="253"/>
      <c r="F192" s="253"/>
      <c r="G192" s="253"/>
      <c r="H192" s="253"/>
      <c r="I192" s="254"/>
    </row>
    <row r="193" spans="1:9" s="93" customFormat="1" ht="23.25" customHeight="1" x14ac:dyDescent="0.25">
      <c r="A193" s="166" t="s">
        <v>48</v>
      </c>
      <c r="B193" s="167"/>
      <c r="C193" s="167"/>
      <c r="D193" s="167"/>
      <c r="E193" s="167"/>
      <c r="F193" s="167"/>
      <c r="G193" s="167"/>
      <c r="H193" s="167"/>
      <c r="I193" s="168"/>
    </row>
    <row r="194" spans="1:9" s="93" customFormat="1" x14ac:dyDescent="0.25">
      <c r="A194" s="121">
        <v>85</v>
      </c>
      <c r="B194" s="133" t="s">
        <v>49</v>
      </c>
      <c r="C194" s="148">
        <v>2.028</v>
      </c>
      <c r="D194" s="157">
        <v>293</v>
      </c>
      <c r="E194" s="150">
        <v>293</v>
      </c>
      <c r="F194" s="147" t="s">
        <v>23</v>
      </c>
      <c r="G194" s="124" t="s">
        <v>274</v>
      </c>
      <c r="H194" s="154" t="s">
        <v>271</v>
      </c>
      <c r="I194" s="129" t="s">
        <v>1005</v>
      </c>
    </row>
    <row r="195" spans="1:9" s="93" customFormat="1" x14ac:dyDescent="0.25">
      <c r="A195" s="121"/>
      <c r="B195" s="133"/>
      <c r="C195" s="148"/>
      <c r="D195" s="158"/>
      <c r="E195" s="151"/>
      <c r="F195" s="147"/>
      <c r="G195" s="125"/>
      <c r="H195" s="234"/>
      <c r="I195" s="130"/>
    </row>
    <row r="196" spans="1:9" s="93" customFormat="1" ht="15" customHeight="1" x14ac:dyDescent="0.25">
      <c r="A196" s="121">
        <v>86</v>
      </c>
      <c r="B196" s="133" t="s">
        <v>50</v>
      </c>
      <c r="C196" s="148">
        <v>0.70199999999999996</v>
      </c>
      <c r="D196" s="157">
        <v>204</v>
      </c>
      <c r="E196" s="156">
        <v>204</v>
      </c>
      <c r="F196" s="147" t="s">
        <v>7</v>
      </c>
      <c r="G196" s="124" t="s">
        <v>274</v>
      </c>
      <c r="H196" s="154" t="s">
        <v>271</v>
      </c>
      <c r="I196" s="129" t="s">
        <v>658</v>
      </c>
    </row>
    <row r="197" spans="1:9" s="93" customFormat="1" x14ac:dyDescent="0.25">
      <c r="A197" s="121"/>
      <c r="B197" s="133"/>
      <c r="C197" s="148"/>
      <c r="D197" s="158"/>
      <c r="E197" s="156"/>
      <c r="F197" s="147"/>
      <c r="G197" s="125"/>
      <c r="H197" s="234"/>
      <c r="I197" s="130"/>
    </row>
    <row r="198" spans="1:9" s="93" customFormat="1" ht="15" customHeight="1" x14ac:dyDescent="0.25">
      <c r="A198" s="121">
        <v>87</v>
      </c>
      <c r="B198" s="133" t="s">
        <v>41</v>
      </c>
      <c r="C198" s="148">
        <v>1.0389999999999999</v>
      </c>
      <c r="D198" s="157">
        <v>213</v>
      </c>
      <c r="E198" s="49">
        <v>173</v>
      </c>
      <c r="F198" s="45" t="s">
        <v>7</v>
      </c>
      <c r="G198" s="124" t="s">
        <v>274</v>
      </c>
      <c r="H198" s="154" t="s">
        <v>271</v>
      </c>
      <c r="I198" s="129" t="s">
        <v>659</v>
      </c>
    </row>
    <row r="199" spans="1:9" s="93" customFormat="1" x14ac:dyDescent="0.25">
      <c r="A199" s="121"/>
      <c r="B199" s="133"/>
      <c r="C199" s="148"/>
      <c r="D199" s="158"/>
      <c r="E199" s="49">
        <v>40</v>
      </c>
      <c r="F199" s="45" t="s">
        <v>23</v>
      </c>
      <c r="G199" s="125"/>
      <c r="H199" s="234"/>
      <c r="I199" s="130"/>
    </row>
    <row r="200" spans="1:9" s="93" customFormat="1" ht="15" customHeight="1" x14ac:dyDescent="0.25">
      <c r="A200" s="121">
        <v>88</v>
      </c>
      <c r="B200" s="133" t="s">
        <v>30</v>
      </c>
      <c r="C200" s="148">
        <v>2.274</v>
      </c>
      <c r="D200" s="157">
        <v>588</v>
      </c>
      <c r="E200" s="150">
        <v>638</v>
      </c>
      <c r="F200" s="147" t="s">
        <v>7</v>
      </c>
      <c r="G200" s="124" t="s">
        <v>274</v>
      </c>
      <c r="H200" s="154" t="s">
        <v>271</v>
      </c>
      <c r="I200" s="129" t="s">
        <v>660</v>
      </c>
    </row>
    <row r="201" spans="1:9" s="93" customFormat="1" x14ac:dyDescent="0.25">
      <c r="A201" s="121"/>
      <c r="B201" s="133"/>
      <c r="C201" s="148"/>
      <c r="D201" s="158"/>
      <c r="E201" s="151"/>
      <c r="F201" s="147"/>
      <c r="G201" s="125"/>
      <c r="H201" s="234"/>
      <c r="I201" s="130"/>
    </row>
    <row r="202" spans="1:9" s="93" customFormat="1" ht="15" customHeight="1" x14ac:dyDescent="0.25">
      <c r="A202" s="121">
        <v>89</v>
      </c>
      <c r="B202" s="133" t="s">
        <v>51</v>
      </c>
      <c r="C202" s="148">
        <v>1.2689999999999999</v>
      </c>
      <c r="D202" s="157">
        <v>388</v>
      </c>
      <c r="E202" s="156">
        <v>388</v>
      </c>
      <c r="F202" s="147" t="s">
        <v>7</v>
      </c>
      <c r="G202" s="124" t="s">
        <v>274</v>
      </c>
      <c r="H202" s="154" t="s">
        <v>271</v>
      </c>
      <c r="I202" s="129" t="s">
        <v>661</v>
      </c>
    </row>
    <row r="203" spans="1:9" s="93" customFormat="1" x14ac:dyDescent="0.25">
      <c r="A203" s="121"/>
      <c r="B203" s="133"/>
      <c r="C203" s="148"/>
      <c r="D203" s="158"/>
      <c r="E203" s="156"/>
      <c r="F203" s="147"/>
      <c r="G203" s="125"/>
      <c r="H203" s="234"/>
      <c r="I203" s="130"/>
    </row>
    <row r="204" spans="1:9" s="93" customFormat="1" ht="15" customHeight="1" x14ac:dyDescent="0.25">
      <c r="A204" s="121">
        <v>90</v>
      </c>
      <c r="B204" s="133" t="s">
        <v>52</v>
      </c>
      <c r="C204" s="148">
        <v>0.82799999999999996</v>
      </c>
      <c r="D204" s="157">
        <v>225</v>
      </c>
      <c r="E204" s="156">
        <v>236</v>
      </c>
      <c r="F204" s="147" t="s">
        <v>7</v>
      </c>
      <c r="G204" s="124" t="s">
        <v>274</v>
      </c>
      <c r="H204" s="154" t="s">
        <v>271</v>
      </c>
      <c r="I204" s="129" t="s">
        <v>662</v>
      </c>
    </row>
    <row r="205" spans="1:9" s="93" customFormat="1" x14ac:dyDescent="0.25">
      <c r="A205" s="121"/>
      <c r="B205" s="133"/>
      <c r="C205" s="148"/>
      <c r="D205" s="158"/>
      <c r="E205" s="156"/>
      <c r="F205" s="147"/>
      <c r="G205" s="125"/>
      <c r="H205" s="234"/>
      <c r="I205" s="130"/>
    </row>
    <row r="206" spans="1:9" s="93" customFormat="1" ht="15" customHeight="1" x14ac:dyDescent="0.25">
      <c r="A206" s="121">
        <v>91</v>
      </c>
      <c r="B206" s="133" t="s">
        <v>53</v>
      </c>
      <c r="C206" s="148">
        <v>1.4550000000000001</v>
      </c>
      <c r="D206" s="157">
        <v>425</v>
      </c>
      <c r="E206" s="150">
        <v>445</v>
      </c>
      <c r="F206" s="147" t="s">
        <v>7</v>
      </c>
      <c r="G206" s="124" t="s">
        <v>274</v>
      </c>
      <c r="H206" s="154" t="s">
        <v>271</v>
      </c>
      <c r="I206" s="129" t="s">
        <v>663</v>
      </c>
    </row>
    <row r="207" spans="1:9" s="93" customFormat="1" x14ac:dyDescent="0.25">
      <c r="A207" s="121"/>
      <c r="B207" s="133"/>
      <c r="C207" s="148"/>
      <c r="D207" s="158"/>
      <c r="E207" s="151"/>
      <c r="F207" s="147"/>
      <c r="G207" s="125"/>
      <c r="H207" s="234"/>
      <c r="I207" s="130"/>
    </row>
    <row r="208" spans="1:9" s="11" customFormat="1" ht="15.75" customHeight="1" x14ac:dyDescent="0.25">
      <c r="A208" s="121">
        <v>92</v>
      </c>
      <c r="B208" s="133" t="s">
        <v>54</v>
      </c>
      <c r="C208" s="148">
        <v>4.2409999999999997</v>
      </c>
      <c r="D208" s="157">
        <v>787</v>
      </c>
      <c r="E208" s="49">
        <v>220</v>
      </c>
      <c r="F208" s="45" t="s">
        <v>23</v>
      </c>
      <c r="G208" s="124" t="s">
        <v>274</v>
      </c>
      <c r="H208" s="154" t="s">
        <v>271</v>
      </c>
      <c r="I208" s="129" t="s">
        <v>664</v>
      </c>
    </row>
    <row r="209" spans="1:9" s="11" customFormat="1" x14ac:dyDescent="0.25">
      <c r="A209" s="121"/>
      <c r="B209" s="133"/>
      <c r="C209" s="148"/>
      <c r="D209" s="158"/>
      <c r="E209" s="49">
        <v>609</v>
      </c>
      <c r="F209" s="45" t="s">
        <v>7</v>
      </c>
      <c r="G209" s="125"/>
      <c r="H209" s="234"/>
      <c r="I209" s="130"/>
    </row>
    <row r="210" spans="1:9" s="93" customFormat="1" ht="15" customHeight="1" x14ac:dyDescent="0.25">
      <c r="A210" s="121">
        <v>93</v>
      </c>
      <c r="B210" s="133" t="s">
        <v>55</v>
      </c>
      <c r="C210" s="148">
        <v>0.93400000000000005</v>
      </c>
      <c r="D210" s="157">
        <v>177</v>
      </c>
      <c r="E210" s="156">
        <v>191</v>
      </c>
      <c r="F210" s="147" t="s">
        <v>7</v>
      </c>
      <c r="G210" s="124" t="s">
        <v>274</v>
      </c>
      <c r="H210" s="154" t="s">
        <v>271</v>
      </c>
      <c r="I210" s="129" t="s">
        <v>665</v>
      </c>
    </row>
    <row r="211" spans="1:9" s="93" customFormat="1" x14ac:dyDescent="0.25">
      <c r="A211" s="121"/>
      <c r="B211" s="133"/>
      <c r="C211" s="148"/>
      <c r="D211" s="158"/>
      <c r="E211" s="156"/>
      <c r="F211" s="147"/>
      <c r="G211" s="125"/>
      <c r="H211" s="234"/>
      <c r="I211" s="130"/>
    </row>
    <row r="212" spans="1:9" s="11" customFormat="1" ht="15" customHeight="1" x14ac:dyDescent="0.25">
      <c r="A212" s="121">
        <v>94</v>
      </c>
      <c r="B212" s="133" t="s">
        <v>6</v>
      </c>
      <c r="C212" s="148">
        <v>3.3250000000000002</v>
      </c>
      <c r="D212" s="157">
        <v>514</v>
      </c>
      <c r="E212" s="49">
        <v>260</v>
      </c>
      <c r="F212" s="45" t="s">
        <v>23</v>
      </c>
      <c r="G212" s="124" t="s">
        <v>274</v>
      </c>
      <c r="H212" s="154" t="s">
        <v>271</v>
      </c>
      <c r="I212" s="129" t="s">
        <v>666</v>
      </c>
    </row>
    <row r="213" spans="1:9" s="11" customFormat="1" x14ac:dyDescent="0.25">
      <c r="A213" s="121"/>
      <c r="B213" s="133"/>
      <c r="C213" s="148"/>
      <c r="D213" s="158"/>
      <c r="E213" s="49">
        <v>304</v>
      </c>
      <c r="F213" s="45" t="s">
        <v>7</v>
      </c>
      <c r="G213" s="125"/>
      <c r="H213" s="234"/>
      <c r="I213" s="130"/>
    </row>
    <row r="214" spans="1:9" s="93" customFormat="1" ht="15" customHeight="1" x14ac:dyDescent="0.25">
      <c r="A214" s="121">
        <v>95</v>
      </c>
      <c r="B214" s="133" t="s">
        <v>56</v>
      </c>
      <c r="C214" s="148">
        <v>2.742</v>
      </c>
      <c r="D214" s="157">
        <v>418</v>
      </c>
      <c r="E214" s="156">
        <v>444</v>
      </c>
      <c r="F214" s="147" t="s">
        <v>23</v>
      </c>
      <c r="G214" s="124" t="s">
        <v>274</v>
      </c>
      <c r="H214" s="154" t="s">
        <v>271</v>
      </c>
      <c r="I214" s="129" t="s">
        <v>667</v>
      </c>
    </row>
    <row r="215" spans="1:9" s="93" customFormat="1" x14ac:dyDescent="0.25">
      <c r="A215" s="121"/>
      <c r="B215" s="133"/>
      <c r="C215" s="148"/>
      <c r="D215" s="158"/>
      <c r="E215" s="156"/>
      <c r="F215" s="147"/>
      <c r="G215" s="125"/>
      <c r="H215" s="234"/>
      <c r="I215" s="130"/>
    </row>
    <row r="216" spans="1:9" s="93" customFormat="1" ht="15" customHeight="1" x14ac:dyDescent="0.25">
      <c r="A216" s="121">
        <v>96</v>
      </c>
      <c r="B216" s="133" t="s">
        <v>57</v>
      </c>
      <c r="C216" s="148">
        <v>2.415</v>
      </c>
      <c r="D216" s="157">
        <v>401</v>
      </c>
      <c r="E216" s="156">
        <v>421</v>
      </c>
      <c r="F216" s="147" t="s">
        <v>23</v>
      </c>
      <c r="G216" s="124" t="s">
        <v>274</v>
      </c>
      <c r="H216" s="154" t="s">
        <v>271</v>
      </c>
      <c r="I216" s="129" t="s">
        <v>668</v>
      </c>
    </row>
    <row r="217" spans="1:9" s="93" customFormat="1" x14ac:dyDescent="0.25">
      <c r="A217" s="121"/>
      <c r="B217" s="133"/>
      <c r="C217" s="148"/>
      <c r="D217" s="158"/>
      <c r="E217" s="156"/>
      <c r="F217" s="147"/>
      <c r="G217" s="125"/>
      <c r="H217" s="234"/>
      <c r="I217" s="130"/>
    </row>
    <row r="218" spans="1:9" s="11" customFormat="1" ht="15" customHeight="1" x14ac:dyDescent="0.25">
      <c r="A218" s="121">
        <v>97</v>
      </c>
      <c r="B218" s="133" t="s">
        <v>58</v>
      </c>
      <c r="C218" s="148">
        <v>4.4009999999999998</v>
      </c>
      <c r="D218" s="157">
        <v>862</v>
      </c>
      <c r="E218" s="49">
        <v>636</v>
      </c>
      <c r="F218" s="45" t="s">
        <v>23</v>
      </c>
      <c r="G218" s="124" t="s">
        <v>274</v>
      </c>
      <c r="H218" s="154" t="s">
        <v>271</v>
      </c>
      <c r="I218" s="129" t="s">
        <v>669</v>
      </c>
    </row>
    <row r="219" spans="1:9" s="11" customFormat="1" x14ac:dyDescent="0.25">
      <c r="A219" s="121"/>
      <c r="B219" s="133"/>
      <c r="C219" s="148"/>
      <c r="D219" s="158"/>
      <c r="E219" s="49">
        <v>250</v>
      </c>
      <c r="F219" s="45" t="s">
        <v>7</v>
      </c>
      <c r="G219" s="125"/>
      <c r="H219" s="234"/>
      <c r="I219" s="130"/>
    </row>
    <row r="220" spans="1:9" s="93" customFormat="1" ht="15" customHeight="1" x14ac:dyDescent="0.25">
      <c r="A220" s="121">
        <v>98</v>
      </c>
      <c r="B220" s="133" t="s">
        <v>9</v>
      </c>
      <c r="C220" s="148">
        <v>2.552</v>
      </c>
      <c r="D220" s="157">
        <v>513</v>
      </c>
      <c r="E220" s="156">
        <v>540</v>
      </c>
      <c r="F220" s="147" t="s">
        <v>7</v>
      </c>
      <c r="G220" s="124" t="s">
        <v>274</v>
      </c>
      <c r="H220" s="154" t="s">
        <v>271</v>
      </c>
      <c r="I220" s="129" t="s">
        <v>670</v>
      </c>
    </row>
    <row r="221" spans="1:9" s="93" customFormat="1" x14ac:dyDescent="0.25">
      <c r="A221" s="121"/>
      <c r="B221" s="133"/>
      <c r="C221" s="148"/>
      <c r="D221" s="158"/>
      <c r="E221" s="156"/>
      <c r="F221" s="147"/>
      <c r="G221" s="125"/>
      <c r="H221" s="234"/>
      <c r="I221" s="130"/>
    </row>
    <row r="222" spans="1:9" s="93" customFormat="1" ht="15" customHeight="1" x14ac:dyDescent="0.25">
      <c r="A222" s="121">
        <v>99</v>
      </c>
      <c r="B222" s="133" t="s">
        <v>59</v>
      </c>
      <c r="C222" s="148">
        <v>3.4590000000000001</v>
      </c>
      <c r="D222" s="157">
        <v>694</v>
      </c>
      <c r="E222" s="49">
        <v>615</v>
      </c>
      <c r="F222" s="45" t="s">
        <v>23</v>
      </c>
      <c r="G222" s="124" t="s">
        <v>274</v>
      </c>
      <c r="H222" s="154" t="s">
        <v>271</v>
      </c>
      <c r="I222" s="129" t="s">
        <v>671</v>
      </c>
    </row>
    <row r="223" spans="1:9" s="93" customFormat="1" x14ac:dyDescent="0.25">
      <c r="A223" s="121"/>
      <c r="B223" s="133"/>
      <c r="C223" s="148"/>
      <c r="D223" s="158"/>
      <c r="E223" s="49">
        <v>118</v>
      </c>
      <c r="F223" s="45" t="s">
        <v>7</v>
      </c>
      <c r="G223" s="125"/>
      <c r="H223" s="234"/>
      <c r="I223" s="130"/>
    </row>
    <row r="224" spans="1:9" s="11" customFormat="1" ht="15" customHeight="1" x14ac:dyDescent="0.25">
      <c r="A224" s="121">
        <v>100</v>
      </c>
      <c r="B224" s="133" t="s">
        <v>43</v>
      </c>
      <c r="C224" s="148">
        <v>3.3919999999999999</v>
      </c>
      <c r="D224" s="157">
        <v>699</v>
      </c>
      <c r="E224" s="49">
        <v>260</v>
      </c>
      <c r="F224" s="45" t="s">
        <v>23</v>
      </c>
      <c r="G224" s="124" t="s">
        <v>274</v>
      </c>
      <c r="H224" s="154" t="s">
        <v>271</v>
      </c>
      <c r="I224" s="129" t="s">
        <v>672</v>
      </c>
    </row>
    <row r="225" spans="1:9" s="11" customFormat="1" ht="21" customHeight="1" x14ac:dyDescent="0.25">
      <c r="A225" s="121"/>
      <c r="B225" s="133"/>
      <c r="C225" s="148"/>
      <c r="D225" s="199"/>
      <c r="E225" s="49">
        <v>106</v>
      </c>
      <c r="F225" s="45" t="s">
        <v>7</v>
      </c>
      <c r="G225" s="217"/>
      <c r="H225" s="154"/>
      <c r="I225" s="165"/>
    </row>
    <row r="226" spans="1:9" s="11" customFormat="1" ht="21" customHeight="1" x14ac:dyDescent="0.25">
      <c r="A226" s="121"/>
      <c r="B226" s="133"/>
      <c r="C226" s="148"/>
      <c r="D226" s="158"/>
      <c r="E226" s="49">
        <v>920</v>
      </c>
      <c r="F226" s="45" t="s">
        <v>1</v>
      </c>
      <c r="G226" s="125"/>
      <c r="H226" s="234"/>
      <c r="I226" s="130"/>
    </row>
    <row r="227" spans="1:9" s="93" customFormat="1" ht="15" customHeight="1" x14ac:dyDescent="0.25">
      <c r="A227" s="131">
        <v>101</v>
      </c>
      <c r="B227" s="133" t="s">
        <v>60</v>
      </c>
      <c r="C227" s="148">
        <v>3.7080000000000002</v>
      </c>
      <c r="D227" s="157">
        <v>834</v>
      </c>
      <c r="E227" s="49">
        <v>480</v>
      </c>
      <c r="F227" s="45" t="s">
        <v>23</v>
      </c>
      <c r="G227" s="124" t="s">
        <v>274</v>
      </c>
      <c r="H227" s="154" t="s">
        <v>271</v>
      </c>
      <c r="I227" s="129" t="s">
        <v>673</v>
      </c>
    </row>
    <row r="228" spans="1:9" s="93" customFormat="1" ht="26.25" customHeight="1" x14ac:dyDescent="0.25">
      <c r="A228" s="134"/>
      <c r="B228" s="133"/>
      <c r="C228" s="148"/>
      <c r="D228" s="158"/>
      <c r="E228" s="49">
        <v>1035</v>
      </c>
      <c r="F228" s="45" t="s">
        <v>7</v>
      </c>
      <c r="G228" s="125"/>
      <c r="H228" s="234"/>
      <c r="I228" s="130"/>
    </row>
    <row r="229" spans="1:9" s="93" customFormat="1" ht="15" customHeight="1" x14ac:dyDescent="0.25">
      <c r="A229" s="131">
        <v>102</v>
      </c>
      <c r="B229" s="133" t="s">
        <v>61</v>
      </c>
      <c r="C229" s="148">
        <v>2.3149999999999999</v>
      </c>
      <c r="D229" s="157">
        <v>599</v>
      </c>
      <c r="E229" s="156">
        <v>630</v>
      </c>
      <c r="F229" s="147" t="s">
        <v>7</v>
      </c>
      <c r="G229" s="124" t="s">
        <v>274</v>
      </c>
      <c r="H229" s="154" t="s">
        <v>271</v>
      </c>
      <c r="I229" s="129" t="s">
        <v>674</v>
      </c>
    </row>
    <row r="230" spans="1:9" s="93" customFormat="1" x14ac:dyDescent="0.25">
      <c r="A230" s="134"/>
      <c r="B230" s="133"/>
      <c r="C230" s="148"/>
      <c r="D230" s="158"/>
      <c r="E230" s="156"/>
      <c r="F230" s="147"/>
      <c r="G230" s="125"/>
      <c r="H230" s="234"/>
      <c r="I230" s="130"/>
    </row>
    <row r="231" spans="1:9" s="93" customFormat="1" ht="15" customHeight="1" x14ac:dyDescent="0.25">
      <c r="A231" s="131">
        <v>103</v>
      </c>
      <c r="B231" s="133" t="s">
        <v>62</v>
      </c>
      <c r="C231" s="148">
        <v>2.81</v>
      </c>
      <c r="D231" s="157">
        <v>541</v>
      </c>
      <c r="E231" s="49">
        <v>550</v>
      </c>
      <c r="F231" s="45" t="s">
        <v>7</v>
      </c>
      <c r="G231" s="124" t="s">
        <v>274</v>
      </c>
      <c r="H231" s="154" t="s">
        <v>271</v>
      </c>
      <c r="I231" s="129" t="s">
        <v>675</v>
      </c>
    </row>
    <row r="232" spans="1:9" s="93" customFormat="1" x14ac:dyDescent="0.25">
      <c r="A232" s="134"/>
      <c r="B232" s="133"/>
      <c r="C232" s="148"/>
      <c r="D232" s="158"/>
      <c r="E232" s="49">
        <v>50</v>
      </c>
      <c r="F232" s="45" t="s">
        <v>23</v>
      </c>
      <c r="G232" s="125"/>
      <c r="H232" s="234"/>
      <c r="I232" s="130"/>
    </row>
    <row r="233" spans="1:9" s="93" customFormat="1" ht="15" customHeight="1" x14ac:dyDescent="0.25">
      <c r="A233" s="131">
        <v>104</v>
      </c>
      <c r="B233" s="133" t="s">
        <v>63</v>
      </c>
      <c r="C233" s="148">
        <v>2.448</v>
      </c>
      <c r="D233" s="157">
        <v>565</v>
      </c>
      <c r="E233" s="156">
        <v>565</v>
      </c>
      <c r="F233" s="147" t="s">
        <v>23</v>
      </c>
      <c r="G233" s="124" t="s">
        <v>274</v>
      </c>
      <c r="H233" s="154" t="s">
        <v>271</v>
      </c>
      <c r="I233" s="129" t="s">
        <v>676</v>
      </c>
    </row>
    <row r="234" spans="1:9" s="93" customFormat="1" x14ac:dyDescent="0.25">
      <c r="A234" s="134"/>
      <c r="B234" s="133"/>
      <c r="C234" s="148"/>
      <c r="D234" s="158"/>
      <c r="E234" s="156"/>
      <c r="F234" s="147"/>
      <c r="G234" s="125"/>
      <c r="H234" s="234"/>
      <c r="I234" s="130"/>
    </row>
    <row r="235" spans="1:9" s="93" customFormat="1" ht="15" customHeight="1" x14ac:dyDescent="0.25">
      <c r="A235" s="131">
        <v>105</v>
      </c>
      <c r="B235" s="133" t="s">
        <v>64</v>
      </c>
      <c r="C235" s="148">
        <v>2.21</v>
      </c>
      <c r="D235" s="157">
        <v>525</v>
      </c>
      <c r="E235" s="156">
        <v>525</v>
      </c>
      <c r="F235" s="147" t="s">
        <v>7</v>
      </c>
      <c r="G235" s="124" t="s">
        <v>274</v>
      </c>
      <c r="H235" s="154" t="s">
        <v>271</v>
      </c>
      <c r="I235" s="129" t="s">
        <v>677</v>
      </c>
    </row>
    <row r="236" spans="1:9" s="93" customFormat="1" x14ac:dyDescent="0.25">
      <c r="A236" s="134"/>
      <c r="B236" s="133"/>
      <c r="C236" s="148"/>
      <c r="D236" s="158"/>
      <c r="E236" s="156"/>
      <c r="F236" s="147"/>
      <c r="G236" s="125"/>
      <c r="H236" s="234"/>
      <c r="I236" s="130"/>
    </row>
    <row r="237" spans="1:9" s="93" customFormat="1" ht="15" customHeight="1" x14ac:dyDescent="0.25">
      <c r="A237" s="131">
        <v>106</v>
      </c>
      <c r="B237" s="133" t="s">
        <v>65</v>
      </c>
      <c r="C237" s="148">
        <v>3.3769999999999998</v>
      </c>
      <c r="D237" s="157">
        <v>518</v>
      </c>
      <c r="E237" s="156">
        <v>532</v>
      </c>
      <c r="F237" s="147" t="s">
        <v>23</v>
      </c>
      <c r="G237" s="124" t="s">
        <v>274</v>
      </c>
      <c r="H237" s="154" t="s">
        <v>271</v>
      </c>
      <c r="I237" s="129" t="s">
        <v>678</v>
      </c>
    </row>
    <row r="238" spans="1:9" s="93" customFormat="1" x14ac:dyDescent="0.25">
      <c r="A238" s="134"/>
      <c r="B238" s="133"/>
      <c r="C238" s="148"/>
      <c r="D238" s="158"/>
      <c r="E238" s="156"/>
      <c r="F238" s="147"/>
      <c r="G238" s="125"/>
      <c r="H238" s="234"/>
      <c r="I238" s="130"/>
    </row>
    <row r="239" spans="1:9" s="93" customFormat="1" ht="15" customHeight="1" x14ac:dyDescent="0.25">
      <c r="A239" s="131">
        <v>107</v>
      </c>
      <c r="B239" s="133" t="s">
        <v>66</v>
      </c>
      <c r="C239" s="148">
        <v>7.1340000000000003</v>
      </c>
      <c r="D239" s="197" t="s">
        <v>910</v>
      </c>
      <c r="E239" s="49">
        <v>681</v>
      </c>
      <c r="F239" s="45" t="s">
        <v>7</v>
      </c>
      <c r="G239" s="124" t="s">
        <v>274</v>
      </c>
      <c r="H239" s="154" t="s">
        <v>271</v>
      </c>
      <c r="I239" s="129" t="s">
        <v>679</v>
      </c>
    </row>
    <row r="240" spans="1:9" s="93" customFormat="1" x14ac:dyDescent="0.25">
      <c r="A240" s="134"/>
      <c r="B240" s="133"/>
      <c r="C240" s="148"/>
      <c r="D240" s="198"/>
      <c r="E240" s="49">
        <v>848</v>
      </c>
      <c r="F240" s="45" t="s">
        <v>23</v>
      </c>
      <c r="G240" s="125"/>
      <c r="H240" s="234"/>
      <c r="I240" s="130"/>
    </row>
    <row r="241" spans="1:9" s="11" customFormat="1" ht="15" customHeight="1" x14ac:dyDescent="0.25">
      <c r="A241" s="131">
        <v>108</v>
      </c>
      <c r="B241" s="133" t="s">
        <v>40</v>
      </c>
      <c r="C241" s="148">
        <v>5.1639999999999997</v>
      </c>
      <c r="D241" s="197" t="s">
        <v>911</v>
      </c>
      <c r="E241" s="49">
        <v>776</v>
      </c>
      <c r="F241" s="45" t="s">
        <v>23</v>
      </c>
      <c r="G241" s="124" t="s">
        <v>274</v>
      </c>
      <c r="H241" s="154" t="s">
        <v>271</v>
      </c>
      <c r="I241" s="129" t="s">
        <v>680</v>
      </c>
    </row>
    <row r="242" spans="1:9" s="11" customFormat="1" x14ac:dyDescent="0.25">
      <c r="A242" s="134"/>
      <c r="B242" s="133"/>
      <c r="C242" s="148"/>
      <c r="D242" s="198"/>
      <c r="E242" s="49">
        <v>1099</v>
      </c>
      <c r="F242" s="45" t="s">
        <v>1</v>
      </c>
      <c r="G242" s="125"/>
      <c r="H242" s="234"/>
      <c r="I242" s="130"/>
    </row>
    <row r="243" spans="1:9" s="93" customFormat="1" ht="15" customHeight="1" x14ac:dyDescent="0.25">
      <c r="A243" s="131">
        <v>109</v>
      </c>
      <c r="B243" s="133" t="s">
        <v>67</v>
      </c>
      <c r="C243" s="148">
        <v>2.7759999999999998</v>
      </c>
      <c r="D243" s="157">
        <v>517</v>
      </c>
      <c r="E243" s="156">
        <v>580</v>
      </c>
      <c r="F243" s="147" t="s">
        <v>7</v>
      </c>
      <c r="G243" s="124" t="s">
        <v>274</v>
      </c>
      <c r="H243" s="154" t="s">
        <v>271</v>
      </c>
      <c r="I243" s="129" t="s">
        <v>681</v>
      </c>
    </row>
    <row r="244" spans="1:9" s="93" customFormat="1" x14ac:dyDescent="0.25">
      <c r="A244" s="134"/>
      <c r="B244" s="133"/>
      <c r="C244" s="148"/>
      <c r="D244" s="158"/>
      <c r="E244" s="156"/>
      <c r="F244" s="147"/>
      <c r="G244" s="125"/>
      <c r="H244" s="234"/>
      <c r="I244" s="130"/>
    </row>
    <row r="245" spans="1:9" s="93" customFormat="1" x14ac:dyDescent="0.25">
      <c r="A245" s="131">
        <v>110</v>
      </c>
      <c r="B245" s="145" t="s">
        <v>376</v>
      </c>
      <c r="C245" s="148">
        <v>1.43</v>
      </c>
      <c r="D245" s="157">
        <v>415</v>
      </c>
      <c r="E245" s="150">
        <v>425</v>
      </c>
      <c r="F245" s="147" t="s">
        <v>7</v>
      </c>
      <c r="G245" s="124" t="s">
        <v>274</v>
      </c>
      <c r="H245" s="154" t="s">
        <v>271</v>
      </c>
      <c r="I245" s="129" t="s">
        <v>682</v>
      </c>
    </row>
    <row r="246" spans="1:9" s="93" customFormat="1" x14ac:dyDescent="0.25">
      <c r="A246" s="134"/>
      <c r="B246" s="146"/>
      <c r="C246" s="148"/>
      <c r="D246" s="158"/>
      <c r="E246" s="151"/>
      <c r="F246" s="147"/>
      <c r="G246" s="125"/>
      <c r="H246" s="234"/>
      <c r="I246" s="130"/>
    </row>
    <row r="247" spans="1:9" s="93" customFormat="1" x14ac:dyDescent="0.25">
      <c r="A247" s="131">
        <v>111</v>
      </c>
      <c r="B247" s="145" t="s">
        <v>21</v>
      </c>
      <c r="C247" s="148">
        <v>0.33900000000000002</v>
      </c>
      <c r="D247" s="157">
        <v>113</v>
      </c>
      <c r="E247" s="150">
        <v>113</v>
      </c>
      <c r="F247" s="147" t="s">
        <v>7</v>
      </c>
      <c r="G247" s="124" t="s">
        <v>274</v>
      </c>
      <c r="H247" s="154" t="s">
        <v>271</v>
      </c>
      <c r="I247" s="129" t="s">
        <v>683</v>
      </c>
    </row>
    <row r="248" spans="1:9" s="93" customFormat="1" x14ac:dyDescent="0.25">
      <c r="A248" s="134"/>
      <c r="B248" s="146"/>
      <c r="C248" s="148"/>
      <c r="D248" s="158"/>
      <c r="E248" s="151"/>
      <c r="F248" s="147"/>
      <c r="G248" s="125"/>
      <c r="H248" s="234"/>
      <c r="I248" s="130"/>
    </row>
    <row r="249" spans="1:9" s="93" customFormat="1" x14ac:dyDescent="0.25">
      <c r="A249" s="131">
        <v>112</v>
      </c>
      <c r="B249" s="145" t="s">
        <v>938</v>
      </c>
      <c r="C249" s="148">
        <v>1.9890000000000001</v>
      </c>
      <c r="D249" s="157">
        <v>517</v>
      </c>
      <c r="E249" s="150">
        <v>663</v>
      </c>
      <c r="F249" s="147" t="s">
        <v>7</v>
      </c>
      <c r="G249" s="124" t="s">
        <v>274</v>
      </c>
      <c r="H249" s="154" t="s">
        <v>271</v>
      </c>
      <c r="I249" s="129" t="s">
        <v>684</v>
      </c>
    </row>
    <row r="250" spans="1:9" s="93" customFormat="1" x14ac:dyDescent="0.25">
      <c r="A250" s="134"/>
      <c r="B250" s="146"/>
      <c r="C250" s="148"/>
      <c r="D250" s="158"/>
      <c r="E250" s="151"/>
      <c r="F250" s="147"/>
      <c r="G250" s="125"/>
      <c r="H250" s="234"/>
      <c r="I250" s="130"/>
    </row>
    <row r="251" spans="1:9" s="93" customFormat="1" x14ac:dyDescent="0.25">
      <c r="A251" s="131">
        <v>113</v>
      </c>
      <c r="B251" s="145" t="s">
        <v>391</v>
      </c>
      <c r="C251" s="148">
        <v>0.47399999999999998</v>
      </c>
      <c r="D251" s="157">
        <v>158</v>
      </c>
      <c r="E251" s="150">
        <v>158</v>
      </c>
      <c r="F251" s="147" t="s">
        <v>7</v>
      </c>
      <c r="G251" s="124" t="s">
        <v>274</v>
      </c>
      <c r="H251" s="154" t="s">
        <v>271</v>
      </c>
      <c r="I251" s="129" t="s">
        <v>685</v>
      </c>
    </row>
    <row r="252" spans="1:9" s="93" customFormat="1" x14ac:dyDescent="0.25">
      <c r="A252" s="134"/>
      <c r="B252" s="146"/>
      <c r="C252" s="148"/>
      <c r="D252" s="158"/>
      <c r="E252" s="151"/>
      <c r="F252" s="147"/>
      <c r="G252" s="125"/>
      <c r="H252" s="234"/>
      <c r="I252" s="130"/>
    </row>
    <row r="253" spans="1:9" s="93" customFormat="1" x14ac:dyDescent="0.25">
      <c r="A253" s="131">
        <v>114</v>
      </c>
      <c r="B253" s="145" t="s">
        <v>37</v>
      </c>
      <c r="C253" s="148">
        <v>1.248</v>
      </c>
      <c r="D253" s="157">
        <v>198</v>
      </c>
      <c r="E253" s="49">
        <v>210</v>
      </c>
      <c r="F253" s="45" t="s">
        <v>7</v>
      </c>
      <c r="G253" s="124" t="s">
        <v>274</v>
      </c>
      <c r="H253" s="154" t="s">
        <v>271</v>
      </c>
      <c r="I253" s="129" t="s">
        <v>686</v>
      </c>
    </row>
    <row r="254" spans="1:9" s="93" customFormat="1" x14ac:dyDescent="0.25">
      <c r="A254" s="134"/>
      <c r="B254" s="146"/>
      <c r="C254" s="148"/>
      <c r="D254" s="158"/>
      <c r="E254" s="49">
        <v>206</v>
      </c>
      <c r="F254" s="45" t="s">
        <v>1</v>
      </c>
      <c r="G254" s="125"/>
      <c r="H254" s="234"/>
      <c r="I254" s="130"/>
    </row>
    <row r="255" spans="1:9" s="93" customFormat="1" x14ac:dyDescent="0.25">
      <c r="A255" s="131">
        <v>115</v>
      </c>
      <c r="B255" s="145" t="s">
        <v>939</v>
      </c>
      <c r="C255" s="148">
        <v>0.71</v>
      </c>
      <c r="D255" s="157">
        <v>198</v>
      </c>
      <c r="E255" s="150">
        <v>210</v>
      </c>
      <c r="F255" s="147" t="s">
        <v>7</v>
      </c>
      <c r="G255" s="124" t="s">
        <v>274</v>
      </c>
      <c r="H255" s="154" t="s">
        <v>271</v>
      </c>
      <c r="I255" s="129" t="s">
        <v>687</v>
      </c>
    </row>
    <row r="256" spans="1:9" s="93" customFormat="1" x14ac:dyDescent="0.25">
      <c r="A256" s="134"/>
      <c r="B256" s="146"/>
      <c r="C256" s="148"/>
      <c r="D256" s="158"/>
      <c r="E256" s="151"/>
      <c r="F256" s="147"/>
      <c r="G256" s="125"/>
      <c r="H256" s="234"/>
      <c r="I256" s="130"/>
    </row>
    <row r="257" spans="1:9" s="93" customFormat="1" x14ac:dyDescent="0.25">
      <c r="A257" s="131">
        <v>116</v>
      </c>
      <c r="B257" s="145" t="s">
        <v>964</v>
      </c>
      <c r="C257" s="148">
        <v>0.54100000000000004</v>
      </c>
      <c r="D257" s="157">
        <v>517</v>
      </c>
      <c r="E257" s="150">
        <v>900</v>
      </c>
      <c r="F257" s="147" t="s">
        <v>7</v>
      </c>
      <c r="G257" s="124" t="s">
        <v>274</v>
      </c>
      <c r="H257" s="154" t="s">
        <v>271</v>
      </c>
      <c r="I257" s="129" t="s">
        <v>688</v>
      </c>
    </row>
    <row r="258" spans="1:9" s="93" customFormat="1" x14ac:dyDescent="0.25">
      <c r="A258" s="134"/>
      <c r="B258" s="146"/>
      <c r="C258" s="148"/>
      <c r="D258" s="158"/>
      <c r="E258" s="151"/>
      <c r="F258" s="147"/>
      <c r="G258" s="125"/>
      <c r="H258" s="234"/>
      <c r="I258" s="130"/>
    </row>
    <row r="259" spans="1:9" s="93" customFormat="1" x14ac:dyDescent="0.25">
      <c r="A259" s="131">
        <v>117</v>
      </c>
      <c r="B259" s="145" t="s">
        <v>187</v>
      </c>
      <c r="C259" s="148">
        <v>0.47399999999999998</v>
      </c>
      <c r="D259" s="157">
        <v>158</v>
      </c>
      <c r="E259" s="150">
        <v>900</v>
      </c>
      <c r="F259" s="147" t="s">
        <v>7</v>
      </c>
      <c r="G259" s="124" t="s">
        <v>274</v>
      </c>
      <c r="H259" s="154" t="s">
        <v>271</v>
      </c>
      <c r="I259" s="129" t="s">
        <v>689</v>
      </c>
    </row>
    <row r="260" spans="1:9" s="93" customFormat="1" x14ac:dyDescent="0.25">
      <c r="A260" s="134"/>
      <c r="B260" s="146"/>
      <c r="C260" s="148"/>
      <c r="D260" s="158"/>
      <c r="E260" s="151"/>
      <c r="F260" s="147"/>
      <c r="G260" s="125"/>
      <c r="H260" s="234"/>
      <c r="I260" s="130"/>
    </row>
    <row r="261" spans="1:9" s="93" customFormat="1" ht="15" customHeight="1" x14ac:dyDescent="0.25">
      <c r="A261" s="131">
        <v>118</v>
      </c>
      <c r="B261" s="145" t="s">
        <v>1139</v>
      </c>
      <c r="C261" s="159">
        <v>0.66600000000000004</v>
      </c>
      <c r="D261" s="157">
        <v>198</v>
      </c>
      <c r="E261" s="150">
        <v>138</v>
      </c>
      <c r="F261" s="117" t="s">
        <v>1</v>
      </c>
      <c r="G261" s="117" t="s">
        <v>274</v>
      </c>
      <c r="H261" s="371" t="s">
        <v>271</v>
      </c>
      <c r="I261" s="129" t="s">
        <v>690</v>
      </c>
    </row>
    <row r="262" spans="1:9" s="93" customFormat="1" x14ac:dyDescent="0.25">
      <c r="A262" s="134"/>
      <c r="B262" s="146"/>
      <c r="C262" s="160"/>
      <c r="D262" s="158"/>
      <c r="E262" s="151"/>
      <c r="F262" s="118"/>
      <c r="G262" s="118"/>
      <c r="H262" s="372"/>
      <c r="I262" s="130"/>
    </row>
    <row r="263" spans="1:9" s="93" customFormat="1" ht="15" customHeight="1" x14ac:dyDescent="0.25">
      <c r="A263" s="131">
        <v>119</v>
      </c>
      <c r="B263" s="145" t="s">
        <v>1141</v>
      </c>
      <c r="C263" s="159">
        <v>0.66600000000000004</v>
      </c>
      <c r="D263" s="157">
        <v>198</v>
      </c>
      <c r="E263" s="150">
        <v>120</v>
      </c>
      <c r="F263" s="117" t="s">
        <v>1</v>
      </c>
      <c r="G263" s="117" t="s">
        <v>274</v>
      </c>
      <c r="H263" s="371" t="s">
        <v>271</v>
      </c>
      <c r="I263" s="129" t="s">
        <v>691</v>
      </c>
    </row>
    <row r="264" spans="1:9" s="93" customFormat="1" x14ac:dyDescent="0.25">
      <c r="A264" s="134"/>
      <c r="B264" s="146"/>
      <c r="C264" s="160"/>
      <c r="D264" s="158"/>
      <c r="E264" s="151"/>
      <c r="F264" s="118"/>
      <c r="G264" s="118"/>
      <c r="H264" s="372"/>
      <c r="I264" s="130"/>
    </row>
    <row r="265" spans="1:9" s="93" customFormat="1" ht="15" customHeight="1" x14ac:dyDescent="0.25">
      <c r="A265" s="169" t="s">
        <v>18</v>
      </c>
      <c r="B265" s="170"/>
      <c r="C265" s="149">
        <f>SUM(C194:C264)</f>
        <v>77.535000000000011</v>
      </c>
      <c r="D265" s="71"/>
      <c r="E265" s="53">
        <f>SUM(E194,E199,E208,E212,E214,E218,E222,E224,E232,E233,E237,E240,E241,E227,E216)</f>
        <v>6440</v>
      </c>
      <c r="F265" s="52" t="s">
        <v>23</v>
      </c>
      <c r="G265" s="206" t="s">
        <v>271</v>
      </c>
      <c r="H265" s="226"/>
      <c r="I265" s="126"/>
    </row>
    <row r="266" spans="1:9" s="93" customFormat="1" x14ac:dyDescent="0.25">
      <c r="A266" s="171"/>
      <c r="B266" s="172"/>
      <c r="C266" s="149"/>
      <c r="D266" s="72"/>
      <c r="E266" s="53">
        <f>SUM(E254,E242,E226,E261:E264)</f>
        <v>2483</v>
      </c>
      <c r="F266" s="52" t="s">
        <v>1</v>
      </c>
      <c r="G266" s="208"/>
      <c r="H266" s="264"/>
      <c r="I266" s="127"/>
    </row>
    <row r="267" spans="1:9" s="93" customFormat="1" x14ac:dyDescent="0.25">
      <c r="A267" s="173"/>
      <c r="B267" s="174"/>
      <c r="C267" s="149"/>
      <c r="D267" s="72"/>
      <c r="E267" s="53">
        <f>SUM(E259,E257,E255,E253,E251,E249,E247,E245,E243,E239,E235,E231,E229,E228,E225,E223,E220,E219,E213,E210,E209,E206,E204,E202,E200,E198,E196)</f>
        <v>11782</v>
      </c>
      <c r="F267" s="52" t="s">
        <v>7</v>
      </c>
      <c r="G267" s="210"/>
      <c r="H267" s="227"/>
      <c r="I267" s="128"/>
    </row>
    <row r="268" spans="1:9" s="93" customFormat="1" ht="15.75" customHeight="1" x14ac:dyDescent="0.25">
      <c r="A268" s="166" t="s">
        <v>68</v>
      </c>
      <c r="B268" s="167"/>
      <c r="C268" s="167"/>
      <c r="D268" s="167"/>
      <c r="E268" s="167"/>
      <c r="F268" s="167"/>
      <c r="G268" s="167"/>
      <c r="H268" s="167"/>
      <c r="I268" s="168"/>
    </row>
    <row r="269" spans="1:9" s="93" customFormat="1" ht="22.5" customHeight="1" x14ac:dyDescent="0.25">
      <c r="A269" s="121">
        <v>120</v>
      </c>
      <c r="B269" s="133" t="s">
        <v>0</v>
      </c>
      <c r="C269" s="148">
        <v>1.7430000000000001</v>
      </c>
      <c r="D269" s="197" t="s">
        <v>912</v>
      </c>
      <c r="E269" s="49">
        <v>398</v>
      </c>
      <c r="F269" s="45" t="s">
        <v>7</v>
      </c>
      <c r="G269" s="124" t="s">
        <v>274</v>
      </c>
      <c r="H269" s="154" t="s">
        <v>271</v>
      </c>
      <c r="I269" s="129" t="s">
        <v>692</v>
      </c>
    </row>
    <row r="270" spans="1:9" s="93" customFormat="1" ht="18.75" customHeight="1" x14ac:dyDescent="0.25">
      <c r="A270" s="121"/>
      <c r="B270" s="133"/>
      <c r="C270" s="148"/>
      <c r="D270" s="198"/>
      <c r="E270" s="49">
        <v>183</v>
      </c>
      <c r="F270" s="45" t="s">
        <v>23</v>
      </c>
      <c r="G270" s="125"/>
      <c r="H270" s="234"/>
      <c r="I270" s="130"/>
    </row>
    <row r="271" spans="1:9" s="93" customFormat="1" ht="15" customHeight="1" x14ac:dyDescent="0.25">
      <c r="A271" s="121">
        <v>121</v>
      </c>
      <c r="B271" s="133" t="s">
        <v>30</v>
      </c>
      <c r="C271" s="148">
        <v>2.4510000000000001</v>
      </c>
      <c r="D271" s="157">
        <v>803</v>
      </c>
      <c r="E271" s="156">
        <v>817</v>
      </c>
      <c r="F271" s="147" t="s">
        <v>7</v>
      </c>
      <c r="G271" s="124" t="s">
        <v>274</v>
      </c>
      <c r="H271" s="154" t="s">
        <v>271</v>
      </c>
      <c r="I271" s="129" t="s">
        <v>693</v>
      </c>
    </row>
    <row r="272" spans="1:9" s="93" customFormat="1" x14ac:dyDescent="0.25">
      <c r="A272" s="121"/>
      <c r="B272" s="133"/>
      <c r="C272" s="148"/>
      <c r="D272" s="158"/>
      <c r="E272" s="156"/>
      <c r="F272" s="147"/>
      <c r="G272" s="125"/>
      <c r="H272" s="234"/>
      <c r="I272" s="130"/>
    </row>
    <row r="273" spans="1:9" s="93" customFormat="1" ht="15" customHeight="1" x14ac:dyDescent="0.25">
      <c r="A273" s="121">
        <v>122</v>
      </c>
      <c r="B273" s="133" t="s">
        <v>69</v>
      </c>
      <c r="C273" s="148">
        <v>2.964</v>
      </c>
      <c r="D273" s="157">
        <v>836</v>
      </c>
      <c r="E273" s="49">
        <v>500</v>
      </c>
      <c r="F273" s="45" t="s">
        <v>7</v>
      </c>
      <c r="G273" s="124" t="s">
        <v>274</v>
      </c>
      <c r="H273" s="154" t="s">
        <v>271</v>
      </c>
      <c r="I273" s="129" t="s">
        <v>694</v>
      </c>
    </row>
    <row r="274" spans="1:9" s="93" customFormat="1" x14ac:dyDescent="0.25">
      <c r="A274" s="121"/>
      <c r="B274" s="133"/>
      <c r="C274" s="148"/>
      <c r="D274" s="158"/>
      <c r="E274" s="49">
        <v>160</v>
      </c>
      <c r="F274" s="45" t="s">
        <v>23</v>
      </c>
      <c r="G274" s="125"/>
      <c r="H274" s="234"/>
      <c r="I274" s="130"/>
    </row>
    <row r="275" spans="1:9" s="93" customFormat="1" ht="15" customHeight="1" x14ac:dyDescent="0.25">
      <c r="A275" s="121">
        <v>123</v>
      </c>
      <c r="B275" s="133" t="s">
        <v>70</v>
      </c>
      <c r="C275" s="148">
        <v>4.4400000000000004</v>
      </c>
      <c r="D275" s="157">
        <v>927</v>
      </c>
      <c r="E275" s="156">
        <v>960</v>
      </c>
      <c r="F275" s="147" t="s">
        <v>7</v>
      </c>
      <c r="G275" s="124" t="s">
        <v>274</v>
      </c>
      <c r="H275" s="154" t="s">
        <v>271</v>
      </c>
      <c r="I275" s="129" t="s">
        <v>695</v>
      </c>
    </row>
    <row r="276" spans="1:9" s="93" customFormat="1" x14ac:dyDescent="0.25">
      <c r="A276" s="121"/>
      <c r="B276" s="133"/>
      <c r="C276" s="148"/>
      <c r="D276" s="158"/>
      <c r="E276" s="156"/>
      <c r="F276" s="147"/>
      <c r="G276" s="125"/>
      <c r="H276" s="234"/>
      <c r="I276" s="130"/>
    </row>
    <row r="277" spans="1:9" s="93" customFormat="1" ht="15" customHeight="1" x14ac:dyDescent="0.25">
      <c r="A277" s="121">
        <v>124</v>
      </c>
      <c r="B277" s="133" t="s">
        <v>71</v>
      </c>
      <c r="C277" s="148">
        <v>7.75</v>
      </c>
      <c r="D277" s="157">
        <v>1423</v>
      </c>
      <c r="E277" s="150">
        <v>1506</v>
      </c>
      <c r="F277" s="117" t="s">
        <v>23</v>
      </c>
      <c r="G277" s="124" t="s">
        <v>274</v>
      </c>
      <c r="H277" s="154" t="s">
        <v>271</v>
      </c>
      <c r="I277" s="129" t="s">
        <v>696</v>
      </c>
    </row>
    <row r="278" spans="1:9" s="93" customFormat="1" x14ac:dyDescent="0.25">
      <c r="A278" s="121"/>
      <c r="B278" s="133"/>
      <c r="C278" s="148"/>
      <c r="D278" s="158"/>
      <c r="E278" s="151"/>
      <c r="F278" s="118"/>
      <c r="G278" s="125"/>
      <c r="H278" s="234"/>
      <c r="I278" s="130"/>
    </row>
    <row r="279" spans="1:9" s="11" customFormat="1" ht="15" customHeight="1" x14ac:dyDescent="0.25">
      <c r="A279" s="121">
        <v>125</v>
      </c>
      <c r="B279" s="133" t="s">
        <v>6</v>
      </c>
      <c r="C279" s="148">
        <v>4.6440000000000001</v>
      </c>
      <c r="D279" s="157">
        <v>1098</v>
      </c>
      <c r="E279" s="49">
        <v>354</v>
      </c>
      <c r="F279" s="45" t="s">
        <v>23</v>
      </c>
      <c r="G279" s="124" t="s">
        <v>274</v>
      </c>
      <c r="H279" s="154" t="s">
        <v>271</v>
      </c>
      <c r="I279" s="129" t="s">
        <v>697</v>
      </c>
    </row>
    <row r="280" spans="1:9" s="11" customFormat="1" x14ac:dyDescent="0.25">
      <c r="A280" s="121"/>
      <c r="B280" s="133"/>
      <c r="C280" s="148"/>
      <c r="D280" s="158"/>
      <c r="E280" s="49">
        <v>816</v>
      </c>
      <c r="F280" s="45" t="s">
        <v>7</v>
      </c>
      <c r="G280" s="125"/>
      <c r="H280" s="234"/>
      <c r="I280" s="130"/>
    </row>
    <row r="281" spans="1:9" s="93" customFormat="1" ht="15" customHeight="1" x14ac:dyDescent="0.25">
      <c r="A281" s="121">
        <v>126</v>
      </c>
      <c r="B281" s="133" t="s">
        <v>29</v>
      </c>
      <c r="C281" s="148">
        <v>1.819</v>
      </c>
      <c r="D281" s="157">
        <v>558</v>
      </c>
      <c r="E281" s="49">
        <v>293</v>
      </c>
      <c r="F281" s="45" t="s">
        <v>7</v>
      </c>
      <c r="G281" s="124" t="s">
        <v>274</v>
      </c>
      <c r="H281" s="154" t="s">
        <v>271</v>
      </c>
      <c r="I281" s="129" t="s">
        <v>698</v>
      </c>
    </row>
    <row r="282" spans="1:9" s="93" customFormat="1" x14ac:dyDescent="0.25">
      <c r="A282" s="121"/>
      <c r="B282" s="133"/>
      <c r="C282" s="148"/>
      <c r="D282" s="158"/>
      <c r="E282" s="49">
        <v>280</v>
      </c>
      <c r="F282" s="45" t="s">
        <v>23</v>
      </c>
      <c r="G282" s="125"/>
      <c r="H282" s="234"/>
      <c r="I282" s="130"/>
    </row>
    <row r="283" spans="1:9" s="93" customFormat="1" ht="15" customHeight="1" x14ac:dyDescent="0.25">
      <c r="A283" s="121">
        <v>127</v>
      </c>
      <c r="B283" s="133" t="s">
        <v>5</v>
      </c>
      <c r="C283" s="148">
        <v>3.306</v>
      </c>
      <c r="D283" s="157">
        <v>829</v>
      </c>
      <c r="E283" s="156">
        <v>876</v>
      </c>
      <c r="F283" s="147" t="s">
        <v>7</v>
      </c>
      <c r="G283" s="124" t="s">
        <v>274</v>
      </c>
      <c r="H283" s="154" t="s">
        <v>271</v>
      </c>
      <c r="I283" s="129" t="s">
        <v>699</v>
      </c>
    </row>
    <row r="284" spans="1:9" s="93" customFormat="1" x14ac:dyDescent="0.25">
      <c r="A284" s="121"/>
      <c r="B284" s="133"/>
      <c r="C284" s="148"/>
      <c r="D284" s="158"/>
      <c r="E284" s="156"/>
      <c r="F284" s="147"/>
      <c r="G284" s="125"/>
      <c r="H284" s="234"/>
      <c r="I284" s="130"/>
    </row>
    <row r="285" spans="1:9" s="93" customFormat="1" ht="15" customHeight="1" x14ac:dyDescent="0.25">
      <c r="A285" s="121">
        <v>128</v>
      </c>
      <c r="B285" s="133" t="s">
        <v>72</v>
      </c>
      <c r="C285" s="148">
        <v>1.95</v>
      </c>
      <c r="D285" s="157">
        <v>634</v>
      </c>
      <c r="E285" s="156">
        <v>650</v>
      </c>
      <c r="F285" s="147" t="s">
        <v>7</v>
      </c>
      <c r="G285" s="124" t="s">
        <v>274</v>
      </c>
      <c r="H285" s="154" t="s">
        <v>271</v>
      </c>
      <c r="I285" s="129" t="s">
        <v>700</v>
      </c>
    </row>
    <row r="286" spans="1:9" s="93" customFormat="1" x14ac:dyDescent="0.25">
      <c r="A286" s="121"/>
      <c r="B286" s="133"/>
      <c r="C286" s="148"/>
      <c r="D286" s="158"/>
      <c r="E286" s="156"/>
      <c r="F286" s="147"/>
      <c r="G286" s="125"/>
      <c r="H286" s="234"/>
      <c r="I286" s="130"/>
    </row>
    <row r="287" spans="1:9" s="93" customFormat="1" ht="15" customHeight="1" x14ac:dyDescent="0.25">
      <c r="A287" s="121">
        <v>129</v>
      </c>
      <c r="B287" s="133" t="s">
        <v>2</v>
      </c>
      <c r="C287" s="148">
        <v>1.7549999999999999</v>
      </c>
      <c r="D287" s="157">
        <v>574</v>
      </c>
      <c r="E287" s="156">
        <v>585</v>
      </c>
      <c r="F287" s="147" t="s">
        <v>7</v>
      </c>
      <c r="G287" s="124" t="s">
        <v>274</v>
      </c>
      <c r="H287" s="154" t="s">
        <v>271</v>
      </c>
      <c r="I287" s="129" t="s">
        <v>701</v>
      </c>
    </row>
    <row r="288" spans="1:9" s="93" customFormat="1" x14ac:dyDescent="0.25">
      <c r="A288" s="121"/>
      <c r="B288" s="133"/>
      <c r="C288" s="148"/>
      <c r="D288" s="158"/>
      <c r="E288" s="156"/>
      <c r="F288" s="147"/>
      <c r="G288" s="125"/>
      <c r="H288" s="234"/>
      <c r="I288" s="130"/>
    </row>
    <row r="289" spans="1:9" s="93" customFormat="1" ht="15" customHeight="1" x14ac:dyDescent="0.25">
      <c r="A289" s="121">
        <v>130</v>
      </c>
      <c r="B289" s="133" t="s">
        <v>73</v>
      </c>
      <c r="C289" s="148">
        <v>0.90600000000000003</v>
      </c>
      <c r="D289" s="157">
        <v>296</v>
      </c>
      <c r="E289" s="156">
        <v>302</v>
      </c>
      <c r="F289" s="147" t="s">
        <v>7</v>
      </c>
      <c r="G289" s="124" t="s">
        <v>274</v>
      </c>
      <c r="H289" s="154" t="s">
        <v>271</v>
      </c>
      <c r="I289" s="129" t="s">
        <v>702</v>
      </c>
    </row>
    <row r="290" spans="1:9" s="93" customFormat="1" x14ac:dyDescent="0.25">
      <c r="A290" s="121"/>
      <c r="B290" s="133"/>
      <c r="C290" s="148"/>
      <c r="D290" s="158"/>
      <c r="E290" s="156"/>
      <c r="F290" s="147"/>
      <c r="G290" s="125"/>
      <c r="H290" s="234"/>
      <c r="I290" s="130"/>
    </row>
    <row r="291" spans="1:9" s="93" customFormat="1" ht="15" customHeight="1" x14ac:dyDescent="0.25">
      <c r="A291" s="121">
        <v>131</v>
      </c>
      <c r="B291" s="133" t="s">
        <v>74</v>
      </c>
      <c r="C291" s="148">
        <v>1.788</v>
      </c>
      <c r="D291" s="157">
        <v>690</v>
      </c>
      <c r="E291" s="156">
        <v>695</v>
      </c>
      <c r="F291" s="147" t="s">
        <v>7</v>
      </c>
      <c r="G291" s="124" t="s">
        <v>274</v>
      </c>
      <c r="H291" s="154" t="s">
        <v>271</v>
      </c>
      <c r="I291" s="129" t="s">
        <v>703</v>
      </c>
    </row>
    <row r="292" spans="1:9" s="93" customFormat="1" x14ac:dyDescent="0.25">
      <c r="A292" s="121"/>
      <c r="B292" s="133"/>
      <c r="C292" s="148"/>
      <c r="D292" s="158"/>
      <c r="E292" s="156"/>
      <c r="F292" s="147"/>
      <c r="G292" s="125"/>
      <c r="H292" s="234"/>
      <c r="I292" s="130"/>
    </row>
    <row r="293" spans="1:9" s="93" customFormat="1" ht="15" customHeight="1" x14ac:dyDescent="0.25">
      <c r="A293" s="121">
        <v>132</v>
      </c>
      <c r="B293" s="133" t="s">
        <v>75</v>
      </c>
      <c r="C293" s="148">
        <v>4.2750000000000004</v>
      </c>
      <c r="D293" s="157">
        <v>829</v>
      </c>
      <c r="E293" s="156">
        <v>855</v>
      </c>
      <c r="F293" s="147" t="s">
        <v>7</v>
      </c>
      <c r="G293" s="124" t="s">
        <v>274</v>
      </c>
      <c r="H293" s="154" t="s">
        <v>271</v>
      </c>
      <c r="I293" s="129" t="s">
        <v>704</v>
      </c>
    </row>
    <row r="294" spans="1:9" s="93" customFormat="1" x14ac:dyDescent="0.25">
      <c r="A294" s="121"/>
      <c r="B294" s="133"/>
      <c r="C294" s="148"/>
      <c r="D294" s="158"/>
      <c r="E294" s="156"/>
      <c r="F294" s="147"/>
      <c r="G294" s="125"/>
      <c r="H294" s="234"/>
      <c r="I294" s="130"/>
    </row>
    <row r="295" spans="1:9" s="93" customFormat="1" ht="15" customHeight="1" x14ac:dyDescent="0.25">
      <c r="A295" s="121">
        <v>133</v>
      </c>
      <c r="B295" s="133" t="s">
        <v>76</v>
      </c>
      <c r="C295" s="148">
        <v>3.16</v>
      </c>
      <c r="D295" s="157">
        <v>790</v>
      </c>
      <c r="E295" s="156">
        <v>790</v>
      </c>
      <c r="F295" s="147" t="s">
        <v>7</v>
      </c>
      <c r="G295" s="124" t="s">
        <v>274</v>
      </c>
      <c r="H295" s="154" t="s">
        <v>271</v>
      </c>
      <c r="I295" s="129" t="s">
        <v>705</v>
      </c>
    </row>
    <row r="296" spans="1:9" s="93" customFormat="1" x14ac:dyDescent="0.25">
      <c r="A296" s="121"/>
      <c r="B296" s="133"/>
      <c r="C296" s="148"/>
      <c r="D296" s="158"/>
      <c r="E296" s="156"/>
      <c r="F296" s="147"/>
      <c r="G296" s="125"/>
      <c r="H296" s="234"/>
      <c r="I296" s="130"/>
    </row>
    <row r="297" spans="1:9" s="93" customFormat="1" x14ac:dyDescent="0.25">
      <c r="A297" s="121">
        <v>134</v>
      </c>
      <c r="B297" s="133" t="s">
        <v>377</v>
      </c>
      <c r="C297" s="148">
        <v>2.298</v>
      </c>
      <c r="D297" s="157">
        <v>743</v>
      </c>
      <c r="E297" s="150">
        <v>766</v>
      </c>
      <c r="F297" s="121" t="s">
        <v>7</v>
      </c>
      <c r="G297" s="119" t="s">
        <v>274</v>
      </c>
      <c r="H297" s="265" t="s">
        <v>271</v>
      </c>
      <c r="I297" s="129" t="s">
        <v>706</v>
      </c>
    </row>
    <row r="298" spans="1:9" s="93" customFormat="1" x14ac:dyDescent="0.25">
      <c r="A298" s="121"/>
      <c r="B298" s="133"/>
      <c r="C298" s="148"/>
      <c r="D298" s="158"/>
      <c r="E298" s="151"/>
      <c r="F298" s="121"/>
      <c r="G298" s="120"/>
      <c r="H298" s="266"/>
      <c r="I298" s="130"/>
    </row>
    <row r="299" spans="1:9" s="93" customFormat="1" x14ac:dyDescent="0.25">
      <c r="A299" s="121">
        <v>135</v>
      </c>
      <c r="B299" s="145" t="s">
        <v>236</v>
      </c>
      <c r="C299" s="148">
        <v>1.3089999999999999</v>
      </c>
      <c r="D299" s="157">
        <v>364</v>
      </c>
      <c r="E299" s="150">
        <v>374</v>
      </c>
      <c r="F299" s="121" t="s">
        <v>7</v>
      </c>
      <c r="G299" s="119" t="s">
        <v>274</v>
      </c>
      <c r="H299" s="265" t="s">
        <v>271</v>
      </c>
      <c r="I299" s="129" t="s">
        <v>707</v>
      </c>
    </row>
    <row r="300" spans="1:9" s="93" customFormat="1" x14ac:dyDescent="0.25">
      <c r="A300" s="121"/>
      <c r="B300" s="146"/>
      <c r="C300" s="148"/>
      <c r="D300" s="158"/>
      <c r="E300" s="151"/>
      <c r="F300" s="121"/>
      <c r="G300" s="120"/>
      <c r="H300" s="266"/>
      <c r="I300" s="130"/>
    </row>
    <row r="301" spans="1:9" s="93" customFormat="1" x14ac:dyDescent="0.25">
      <c r="A301" s="121">
        <v>136</v>
      </c>
      <c r="B301" s="145" t="s">
        <v>61</v>
      </c>
      <c r="C301" s="148">
        <v>4.3090000000000002</v>
      </c>
      <c r="D301" s="157">
        <v>1131</v>
      </c>
      <c r="E301" s="150">
        <v>1231</v>
      </c>
      <c r="F301" s="121" t="s">
        <v>7</v>
      </c>
      <c r="G301" s="119" t="s">
        <v>274</v>
      </c>
      <c r="H301" s="265" t="s">
        <v>271</v>
      </c>
      <c r="I301" s="129" t="s">
        <v>708</v>
      </c>
    </row>
    <row r="302" spans="1:9" s="93" customFormat="1" x14ac:dyDescent="0.25">
      <c r="A302" s="121"/>
      <c r="B302" s="146"/>
      <c r="C302" s="148"/>
      <c r="D302" s="158"/>
      <c r="E302" s="151"/>
      <c r="F302" s="121"/>
      <c r="G302" s="120"/>
      <c r="H302" s="266"/>
      <c r="I302" s="130"/>
    </row>
    <row r="303" spans="1:9" s="93" customFormat="1" x14ac:dyDescent="0.25">
      <c r="A303" s="121">
        <v>137</v>
      </c>
      <c r="B303" s="145" t="s">
        <v>378</v>
      </c>
      <c r="C303" s="148">
        <v>2.2549999999999999</v>
      </c>
      <c r="D303" s="157">
        <v>830</v>
      </c>
      <c r="E303" s="150">
        <v>854</v>
      </c>
      <c r="F303" s="121" t="s">
        <v>7</v>
      </c>
      <c r="G303" s="119" t="s">
        <v>274</v>
      </c>
      <c r="H303" s="265" t="s">
        <v>271</v>
      </c>
      <c r="I303" s="129" t="s">
        <v>709</v>
      </c>
    </row>
    <row r="304" spans="1:9" s="93" customFormat="1" x14ac:dyDescent="0.25">
      <c r="A304" s="121"/>
      <c r="B304" s="146"/>
      <c r="C304" s="148"/>
      <c r="D304" s="158"/>
      <c r="E304" s="151"/>
      <c r="F304" s="121"/>
      <c r="G304" s="120"/>
      <c r="H304" s="266"/>
      <c r="I304" s="130"/>
    </row>
    <row r="305" spans="1:9" s="93" customFormat="1" x14ac:dyDescent="0.25">
      <c r="A305" s="121">
        <v>138</v>
      </c>
      <c r="B305" s="145" t="s">
        <v>379</v>
      </c>
      <c r="C305" s="148">
        <v>1.194</v>
      </c>
      <c r="D305" s="157">
        <v>178</v>
      </c>
      <c r="E305" s="150">
        <v>398</v>
      </c>
      <c r="F305" s="121" t="s">
        <v>7</v>
      </c>
      <c r="G305" s="119" t="s">
        <v>274</v>
      </c>
      <c r="H305" s="265" t="s">
        <v>271</v>
      </c>
      <c r="I305" s="129" t="s">
        <v>710</v>
      </c>
    </row>
    <row r="306" spans="1:9" s="93" customFormat="1" x14ac:dyDescent="0.25">
      <c r="A306" s="121"/>
      <c r="B306" s="146"/>
      <c r="C306" s="148"/>
      <c r="D306" s="158"/>
      <c r="E306" s="151"/>
      <c r="F306" s="121"/>
      <c r="G306" s="120"/>
      <c r="H306" s="266"/>
      <c r="I306" s="130"/>
    </row>
    <row r="307" spans="1:9" s="93" customFormat="1" x14ac:dyDescent="0.25">
      <c r="A307" s="121">
        <v>139</v>
      </c>
      <c r="B307" s="145" t="s">
        <v>380</v>
      </c>
      <c r="C307" s="148">
        <v>0.51300000000000001</v>
      </c>
      <c r="D307" s="157">
        <v>171</v>
      </c>
      <c r="E307" s="150">
        <v>171</v>
      </c>
      <c r="F307" s="121" t="s">
        <v>1</v>
      </c>
      <c r="G307" s="119" t="s">
        <v>274</v>
      </c>
      <c r="H307" s="265" t="s">
        <v>271</v>
      </c>
      <c r="I307" s="129" t="s">
        <v>711</v>
      </c>
    </row>
    <row r="308" spans="1:9" s="93" customFormat="1" x14ac:dyDescent="0.25">
      <c r="A308" s="121"/>
      <c r="B308" s="146"/>
      <c r="C308" s="148"/>
      <c r="D308" s="158"/>
      <c r="E308" s="151"/>
      <c r="F308" s="121"/>
      <c r="G308" s="120"/>
      <c r="H308" s="266"/>
      <c r="I308" s="130"/>
    </row>
    <row r="309" spans="1:9" s="93" customFormat="1" x14ac:dyDescent="0.25">
      <c r="A309" s="121">
        <v>140</v>
      </c>
      <c r="B309" s="145" t="s">
        <v>381</v>
      </c>
      <c r="C309" s="148">
        <v>2.6640000000000001</v>
      </c>
      <c r="D309" s="157">
        <v>1353</v>
      </c>
      <c r="E309" s="150">
        <v>848</v>
      </c>
      <c r="F309" s="121" t="s">
        <v>1</v>
      </c>
      <c r="G309" s="119" t="s">
        <v>274</v>
      </c>
      <c r="H309" s="265" t="s">
        <v>271</v>
      </c>
      <c r="I309" s="129" t="s">
        <v>712</v>
      </c>
    </row>
    <row r="310" spans="1:9" s="93" customFormat="1" x14ac:dyDescent="0.25">
      <c r="A310" s="121"/>
      <c r="B310" s="146"/>
      <c r="C310" s="148"/>
      <c r="D310" s="158"/>
      <c r="E310" s="151"/>
      <c r="F310" s="121"/>
      <c r="G310" s="120"/>
      <c r="H310" s="266"/>
      <c r="I310" s="130"/>
    </row>
    <row r="311" spans="1:9" s="94" customFormat="1" x14ac:dyDescent="0.25">
      <c r="A311" s="121">
        <v>141</v>
      </c>
      <c r="B311" s="131" t="s">
        <v>382</v>
      </c>
      <c r="C311" s="148">
        <v>0.92300000000000004</v>
      </c>
      <c r="D311" s="163"/>
      <c r="E311" s="150">
        <v>369</v>
      </c>
      <c r="F311" s="121" t="s">
        <v>1</v>
      </c>
      <c r="G311" s="119" t="s">
        <v>274</v>
      </c>
      <c r="H311" s="265" t="s">
        <v>271</v>
      </c>
      <c r="I311" s="129" t="s">
        <v>713</v>
      </c>
    </row>
    <row r="312" spans="1:9" s="94" customFormat="1" x14ac:dyDescent="0.25">
      <c r="A312" s="121"/>
      <c r="B312" s="134"/>
      <c r="C312" s="148"/>
      <c r="D312" s="164"/>
      <c r="E312" s="151"/>
      <c r="F312" s="121"/>
      <c r="G312" s="120"/>
      <c r="H312" s="266"/>
      <c r="I312" s="130"/>
    </row>
    <row r="313" spans="1:9" s="93" customFormat="1" x14ac:dyDescent="0.25">
      <c r="A313" s="121">
        <v>142</v>
      </c>
      <c r="B313" s="145" t="s">
        <v>383</v>
      </c>
      <c r="C313" s="159">
        <v>4.827</v>
      </c>
      <c r="D313" s="157">
        <v>921</v>
      </c>
      <c r="E313" s="150">
        <v>1485</v>
      </c>
      <c r="F313" s="121" t="s">
        <v>1</v>
      </c>
      <c r="G313" s="119" t="s">
        <v>274</v>
      </c>
      <c r="H313" s="265" t="s">
        <v>271</v>
      </c>
      <c r="I313" s="129" t="s">
        <v>714</v>
      </c>
    </row>
    <row r="314" spans="1:9" s="93" customFormat="1" x14ac:dyDescent="0.25">
      <c r="A314" s="121"/>
      <c r="B314" s="146"/>
      <c r="C314" s="160"/>
      <c r="D314" s="158"/>
      <c r="E314" s="151"/>
      <c r="F314" s="121"/>
      <c r="G314" s="120"/>
      <c r="H314" s="266"/>
      <c r="I314" s="130"/>
    </row>
    <row r="315" spans="1:9" s="93" customFormat="1" x14ac:dyDescent="0.25">
      <c r="A315" s="121">
        <v>143</v>
      </c>
      <c r="B315" s="145" t="s">
        <v>384</v>
      </c>
      <c r="C315" s="159">
        <v>0.53300000000000003</v>
      </c>
      <c r="D315" s="157">
        <v>213</v>
      </c>
      <c r="E315" s="150">
        <v>213</v>
      </c>
      <c r="F315" s="121" t="s">
        <v>1</v>
      </c>
      <c r="G315" s="119" t="s">
        <v>274</v>
      </c>
      <c r="H315" s="265" t="s">
        <v>271</v>
      </c>
      <c r="I315" s="129" t="s">
        <v>715</v>
      </c>
    </row>
    <row r="316" spans="1:9" s="93" customFormat="1" x14ac:dyDescent="0.25">
      <c r="A316" s="121"/>
      <c r="B316" s="146"/>
      <c r="C316" s="160"/>
      <c r="D316" s="158"/>
      <c r="E316" s="151"/>
      <c r="F316" s="121"/>
      <c r="G316" s="120"/>
      <c r="H316" s="266"/>
      <c r="I316" s="130"/>
    </row>
    <row r="317" spans="1:9" s="93" customFormat="1" x14ac:dyDescent="0.25">
      <c r="A317" s="121">
        <v>144</v>
      </c>
      <c r="B317" s="145" t="s">
        <v>388</v>
      </c>
      <c r="C317" s="159">
        <v>0.183</v>
      </c>
      <c r="D317" s="157">
        <v>73</v>
      </c>
      <c r="E317" s="150">
        <v>73</v>
      </c>
      <c r="F317" s="121" t="s">
        <v>1</v>
      </c>
      <c r="G317" s="119" t="s">
        <v>274</v>
      </c>
      <c r="H317" s="265" t="s">
        <v>271</v>
      </c>
      <c r="I317" s="129" t="s">
        <v>716</v>
      </c>
    </row>
    <row r="318" spans="1:9" s="93" customFormat="1" x14ac:dyDescent="0.25">
      <c r="A318" s="121"/>
      <c r="B318" s="146"/>
      <c r="C318" s="160"/>
      <c r="D318" s="158"/>
      <c r="E318" s="151"/>
      <c r="F318" s="121"/>
      <c r="G318" s="120"/>
      <c r="H318" s="266"/>
      <c r="I318" s="130"/>
    </row>
    <row r="319" spans="1:9" s="93" customFormat="1" x14ac:dyDescent="0.25">
      <c r="A319" s="121">
        <v>145</v>
      </c>
      <c r="B319" s="145" t="s">
        <v>387</v>
      </c>
      <c r="C319" s="159">
        <v>1.3109999999999999</v>
      </c>
      <c r="D319" s="157">
        <v>224</v>
      </c>
      <c r="E319" s="150">
        <v>397</v>
      </c>
      <c r="F319" s="121" t="s">
        <v>1</v>
      </c>
      <c r="G319" s="119" t="s">
        <v>274</v>
      </c>
      <c r="H319" s="265" t="s">
        <v>271</v>
      </c>
      <c r="I319" s="129" t="s">
        <v>717</v>
      </c>
    </row>
    <row r="320" spans="1:9" s="93" customFormat="1" x14ac:dyDescent="0.25">
      <c r="A320" s="121"/>
      <c r="B320" s="146"/>
      <c r="C320" s="160"/>
      <c r="D320" s="158"/>
      <c r="E320" s="151"/>
      <c r="F320" s="121"/>
      <c r="G320" s="120"/>
      <c r="H320" s="266"/>
      <c r="I320" s="130"/>
    </row>
    <row r="321" spans="1:9" s="93" customFormat="1" x14ac:dyDescent="0.25">
      <c r="A321" s="121">
        <v>146</v>
      </c>
      <c r="B321" s="145" t="s">
        <v>86</v>
      </c>
      <c r="C321" s="159">
        <v>0.62</v>
      </c>
      <c r="D321" s="157">
        <v>224</v>
      </c>
      <c r="E321" s="150">
        <v>800</v>
      </c>
      <c r="F321" s="121" t="s">
        <v>7</v>
      </c>
      <c r="G321" s="119" t="s">
        <v>274</v>
      </c>
      <c r="H321" s="265" t="s">
        <v>271</v>
      </c>
      <c r="I321" s="129" t="s">
        <v>718</v>
      </c>
    </row>
    <row r="322" spans="1:9" s="93" customFormat="1" x14ac:dyDescent="0.25">
      <c r="A322" s="121"/>
      <c r="B322" s="146"/>
      <c r="C322" s="160"/>
      <c r="D322" s="158"/>
      <c r="E322" s="151"/>
      <c r="F322" s="121"/>
      <c r="G322" s="120"/>
      <c r="H322" s="266"/>
      <c r="I322" s="130"/>
    </row>
    <row r="323" spans="1:9" s="93" customFormat="1" x14ac:dyDescent="0.25">
      <c r="A323" s="121">
        <v>147</v>
      </c>
      <c r="B323" s="145" t="s">
        <v>988</v>
      </c>
      <c r="C323" s="159">
        <v>0.7</v>
      </c>
      <c r="D323" s="157">
        <v>224</v>
      </c>
      <c r="E323" s="150">
        <v>400</v>
      </c>
      <c r="F323" s="121" t="s">
        <v>7</v>
      </c>
      <c r="G323" s="119" t="s">
        <v>274</v>
      </c>
      <c r="H323" s="265" t="s">
        <v>271</v>
      </c>
      <c r="I323" s="129" t="s">
        <v>719</v>
      </c>
    </row>
    <row r="324" spans="1:9" s="93" customFormat="1" x14ac:dyDescent="0.25">
      <c r="A324" s="121"/>
      <c r="B324" s="146"/>
      <c r="C324" s="160"/>
      <c r="D324" s="158"/>
      <c r="E324" s="151"/>
      <c r="F324" s="121"/>
      <c r="G324" s="120"/>
      <c r="H324" s="266"/>
      <c r="I324" s="130"/>
    </row>
    <row r="325" spans="1:9" s="93" customFormat="1" x14ac:dyDescent="0.25">
      <c r="A325" s="58"/>
      <c r="B325" s="68"/>
      <c r="C325" s="48"/>
      <c r="D325" s="72"/>
      <c r="E325" s="53">
        <f>SUM(E323,E321,E305,E303,E301,E299,E297,E295,E293,E291,E289,E287,E285,E283,E281,E280,E275,E273,E271,E269)</f>
        <v>13360</v>
      </c>
      <c r="F325" s="52" t="s">
        <v>7</v>
      </c>
      <c r="G325" s="69"/>
      <c r="H325" s="37"/>
      <c r="I325" s="41"/>
    </row>
    <row r="326" spans="1:9" s="93" customFormat="1" ht="15" customHeight="1" x14ac:dyDescent="0.25">
      <c r="A326" s="169" t="s">
        <v>18</v>
      </c>
      <c r="B326" s="170"/>
      <c r="C326" s="149">
        <f>SUM(C269:C324)</f>
        <v>66.59</v>
      </c>
      <c r="D326" s="71"/>
      <c r="E326" s="53">
        <f>SUM(E274,E277,E279,E270,E282)</f>
        <v>2483</v>
      </c>
      <c r="F326" s="52" t="s">
        <v>23</v>
      </c>
      <c r="G326" s="206" t="s">
        <v>271</v>
      </c>
      <c r="H326" s="226"/>
      <c r="I326" s="126"/>
    </row>
    <row r="327" spans="1:9" s="93" customFormat="1" x14ac:dyDescent="0.25">
      <c r="A327" s="173"/>
      <c r="B327" s="174"/>
      <c r="C327" s="149"/>
      <c r="D327" s="72"/>
      <c r="E327" s="53">
        <f>SUM(E307:E320)</f>
        <v>3556</v>
      </c>
      <c r="F327" s="52" t="s">
        <v>1</v>
      </c>
      <c r="G327" s="210"/>
      <c r="H327" s="227"/>
      <c r="I327" s="128"/>
    </row>
    <row r="328" spans="1:9" s="93" customFormat="1" ht="15" customHeight="1" x14ac:dyDescent="0.25">
      <c r="A328" s="191" t="s">
        <v>77</v>
      </c>
      <c r="B328" s="192"/>
      <c r="C328" s="192"/>
      <c r="D328" s="192"/>
      <c r="E328" s="192"/>
      <c r="F328" s="192"/>
      <c r="G328" s="192"/>
      <c r="H328" s="192"/>
      <c r="I328" s="193"/>
    </row>
    <row r="329" spans="1:9" s="93" customFormat="1" ht="22.5" customHeight="1" x14ac:dyDescent="0.25">
      <c r="A329" s="121">
        <v>148</v>
      </c>
      <c r="B329" s="133" t="s">
        <v>1007</v>
      </c>
      <c r="C329" s="159">
        <v>8.69</v>
      </c>
      <c r="D329" s="157">
        <v>1637</v>
      </c>
      <c r="E329" s="156">
        <v>1714</v>
      </c>
      <c r="F329" s="121" t="s">
        <v>7</v>
      </c>
      <c r="G329" s="119" t="s">
        <v>287</v>
      </c>
      <c r="H329" s="154" t="s">
        <v>271</v>
      </c>
      <c r="I329" s="129" t="s">
        <v>720</v>
      </c>
    </row>
    <row r="330" spans="1:9" s="93" customFormat="1" ht="21" customHeight="1" x14ac:dyDescent="0.25">
      <c r="A330" s="121"/>
      <c r="B330" s="133"/>
      <c r="C330" s="160"/>
      <c r="D330" s="158"/>
      <c r="E330" s="156"/>
      <c r="F330" s="121"/>
      <c r="G330" s="120"/>
      <c r="H330" s="234"/>
      <c r="I330" s="130"/>
    </row>
    <row r="331" spans="1:9" s="11" customFormat="1" ht="15" customHeight="1" x14ac:dyDescent="0.25">
      <c r="A331" s="121">
        <v>149</v>
      </c>
      <c r="B331" s="145" t="s">
        <v>78</v>
      </c>
      <c r="C331" s="159">
        <v>2.3889999999999998</v>
      </c>
      <c r="D331" s="157">
        <v>391</v>
      </c>
      <c r="E331" s="150">
        <v>763</v>
      </c>
      <c r="F331" s="131" t="s">
        <v>7</v>
      </c>
      <c r="G331" s="117" t="s">
        <v>274</v>
      </c>
      <c r="H331" s="371" t="s">
        <v>271</v>
      </c>
      <c r="I331" s="129" t="s">
        <v>721</v>
      </c>
    </row>
    <row r="332" spans="1:9" s="11" customFormat="1" ht="15" customHeight="1" x14ac:dyDescent="0.25">
      <c r="A332" s="121"/>
      <c r="B332" s="146"/>
      <c r="C332" s="160"/>
      <c r="D332" s="158"/>
      <c r="E332" s="151"/>
      <c r="F332" s="134"/>
      <c r="G332" s="118"/>
      <c r="H332" s="118"/>
      <c r="I332" s="130"/>
    </row>
    <row r="333" spans="1:9" s="93" customFormat="1" ht="21.75" customHeight="1" x14ac:dyDescent="0.25">
      <c r="A333" s="121">
        <v>150</v>
      </c>
      <c r="B333" s="133" t="s">
        <v>20</v>
      </c>
      <c r="C333" s="159">
        <v>3.1110000000000002</v>
      </c>
      <c r="D333" s="157">
        <v>1037</v>
      </c>
      <c r="E333" s="156">
        <v>1037</v>
      </c>
      <c r="F333" s="121" t="s">
        <v>7</v>
      </c>
      <c r="G333" s="124" t="s">
        <v>274</v>
      </c>
      <c r="H333" s="154" t="s">
        <v>271</v>
      </c>
      <c r="I333" s="129" t="s">
        <v>722</v>
      </c>
    </row>
    <row r="334" spans="1:9" s="93" customFormat="1" x14ac:dyDescent="0.25">
      <c r="A334" s="121"/>
      <c r="B334" s="133"/>
      <c r="C334" s="160"/>
      <c r="D334" s="158"/>
      <c r="E334" s="156"/>
      <c r="F334" s="121"/>
      <c r="G334" s="125"/>
      <c r="H334" s="234"/>
      <c r="I334" s="130"/>
    </row>
    <row r="335" spans="1:9" s="93" customFormat="1" ht="15" customHeight="1" x14ac:dyDescent="0.25">
      <c r="A335" s="121">
        <v>151</v>
      </c>
      <c r="B335" s="133" t="s">
        <v>5</v>
      </c>
      <c r="C335" s="159">
        <v>2.4510000000000001</v>
      </c>
      <c r="D335" s="157">
        <v>564</v>
      </c>
      <c r="E335" s="156">
        <v>817</v>
      </c>
      <c r="F335" s="121" t="s">
        <v>7</v>
      </c>
      <c r="G335" s="124" t="s">
        <v>274</v>
      </c>
      <c r="H335" s="154" t="s">
        <v>271</v>
      </c>
      <c r="I335" s="129" t="s">
        <v>723</v>
      </c>
    </row>
    <row r="336" spans="1:9" s="93" customFormat="1" x14ac:dyDescent="0.25">
      <c r="A336" s="121"/>
      <c r="B336" s="133"/>
      <c r="C336" s="160"/>
      <c r="D336" s="158"/>
      <c r="E336" s="156"/>
      <c r="F336" s="121"/>
      <c r="G336" s="125"/>
      <c r="H336" s="234"/>
      <c r="I336" s="130"/>
    </row>
    <row r="337" spans="1:9" s="93" customFormat="1" ht="15" customHeight="1" x14ac:dyDescent="0.25">
      <c r="A337" s="121">
        <v>152</v>
      </c>
      <c r="B337" s="133" t="s">
        <v>29</v>
      </c>
      <c r="C337" s="159">
        <v>3.9350000000000001</v>
      </c>
      <c r="D337" s="157">
        <v>1210</v>
      </c>
      <c r="E337" s="156">
        <v>1255</v>
      </c>
      <c r="F337" s="121" t="s">
        <v>7</v>
      </c>
      <c r="G337" s="124" t="s">
        <v>274</v>
      </c>
      <c r="H337" s="154" t="s">
        <v>271</v>
      </c>
      <c r="I337" s="129" t="s">
        <v>724</v>
      </c>
    </row>
    <row r="338" spans="1:9" s="93" customFormat="1" x14ac:dyDescent="0.25">
      <c r="A338" s="121"/>
      <c r="B338" s="133"/>
      <c r="C338" s="160"/>
      <c r="D338" s="158"/>
      <c r="E338" s="156"/>
      <c r="F338" s="121"/>
      <c r="G338" s="125"/>
      <c r="H338" s="234"/>
      <c r="I338" s="130"/>
    </row>
    <row r="339" spans="1:9" s="11" customFormat="1" ht="15" customHeight="1" x14ac:dyDescent="0.25">
      <c r="A339" s="121">
        <v>153</v>
      </c>
      <c r="B339" s="133" t="s">
        <v>6</v>
      </c>
      <c r="C339" s="159">
        <v>2.7469999999999999</v>
      </c>
      <c r="D339" s="157">
        <v>805</v>
      </c>
      <c r="E339" s="49">
        <v>779</v>
      </c>
      <c r="F339" s="46" t="s">
        <v>7</v>
      </c>
      <c r="G339" s="124" t="s">
        <v>274</v>
      </c>
      <c r="H339" s="154" t="s">
        <v>271</v>
      </c>
      <c r="I339" s="129" t="s">
        <v>725</v>
      </c>
    </row>
    <row r="340" spans="1:9" s="11" customFormat="1" x14ac:dyDescent="0.25">
      <c r="A340" s="121"/>
      <c r="B340" s="133"/>
      <c r="C340" s="160"/>
      <c r="D340" s="158"/>
      <c r="E340" s="49">
        <v>70</v>
      </c>
      <c r="F340" s="46" t="s">
        <v>23</v>
      </c>
      <c r="G340" s="125"/>
      <c r="H340" s="234"/>
      <c r="I340" s="130"/>
    </row>
    <row r="341" spans="1:9" s="93" customFormat="1" ht="15" customHeight="1" x14ac:dyDescent="0.25">
      <c r="A341" s="121">
        <v>154</v>
      </c>
      <c r="B341" s="133" t="s">
        <v>79</v>
      </c>
      <c r="C341" s="159">
        <v>2.1030000000000002</v>
      </c>
      <c r="D341" s="157">
        <v>685</v>
      </c>
      <c r="E341" s="156">
        <v>701</v>
      </c>
      <c r="F341" s="121" t="s">
        <v>7</v>
      </c>
      <c r="G341" s="124" t="s">
        <v>274</v>
      </c>
      <c r="H341" s="154" t="s">
        <v>271</v>
      </c>
      <c r="I341" s="129" t="s">
        <v>726</v>
      </c>
    </row>
    <row r="342" spans="1:9" s="93" customFormat="1" x14ac:dyDescent="0.25">
      <c r="A342" s="121"/>
      <c r="B342" s="133"/>
      <c r="C342" s="160"/>
      <c r="D342" s="158"/>
      <c r="E342" s="156"/>
      <c r="F342" s="121"/>
      <c r="G342" s="125"/>
      <c r="H342" s="234"/>
      <c r="I342" s="130"/>
    </row>
    <row r="343" spans="1:9" s="93" customFormat="1" ht="15" customHeight="1" x14ac:dyDescent="0.25">
      <c r="A343" s="121">
        <v>155</v>
      </c>
      <c r="B343" s="133" t="s">
        <v>80</v>
      </c>
      <c r="C343" s="148">
        <v>3.258</v>
      </c>
      <c r="D343" s="157">
        <v>1053</v>
      </c>
      <c r="E343" s="156">
        <v>1086</v>
      </c>
      <c r="F343" s="121" t="s">
        <v>7</v>
      </c>
      <c r="G343" s="124" t="s">
        <v>274</v>
      </c>
      <c r="H343" s="154" t="s">
        <v>271</v>
      </c>
      <c r="I343" s="129" t="s">
        <v>727</v>
      </c>
    </row>
    <row r="344" spans="1:9" s="93" customFormat="1" x14ac:dyDescent="0.25">
      <c r="A344" s="121"/>
      <c r="B344" s="133"/>
      <c r="C344" s="148"/>
      <c r="D344" s="158"/>
      <c r="E344" s="156"/>
      <c r="F344" s="121"/>
      <c r="G344" s="125"/>
      <c r="H344" s="234"/>
      <c r="I344" s="130"/>
    </row>
    <row r="345" spans="1:9" s="93" customFormat="1" ht="15" customHeight="1" x14ac:dyDescent="0.25">
      <c r="A345" s="121">
        <v>156</v>
      </c>
      <c r="B345" s="133" t="s">
        <v>81</v>
      </c>
      <c r="C345" s="148">
        <v>2.25</v>
      </c>
      <c r="D345" s="157">
        <v>681</v>
      </c>
      <c r="E345" s="156">
        <v>750</v>
      </c>
      <c r="F345" s="121" t="s">
        <v>7</v>
      </c>
      <c r="G345" s="124" t="s">
        <v>274</v>
      </c>
      <c r="H345" s="154" t="s">
        <v>271</v>
      </c>
      <c r="I345" s="129" t="s">
        <v>728</v>
      </c>
    </row>
    <row r="346" spans="1:9" s="93" customFormat="1" x14ac:dyDescent="0.25">
      <c r="A346" s="121"/>
      <c r="B346" s="133"/>
      <c r="C346" s="148"/>
      <c r="D346" s="158"/>
      <c r="E346" s="156"/>
      <c r="F346" s="121"/>
      <c r="G346" s="125"/>
      <c r="H346" s="234"/>
      <c r="I346" s="130"/>
    </row>
    <row r="347" spans="1:9" s="93" customFormat="1" ht="15" customHeight="1" x14ac:dyDescent="0.25">
      <c r="A347" s="121">
        <v>157</v>
      </c>
      <c r="B347" s="133" t="s">
        <v>82</v>
      </c>
      <c r="C347" s="148">
        <v>0.83399999999999996</v>
      </c>
      <c r="D347" s="157">
        <v>271</v>
      </c>
      <c r="E347" s="156">
        <v>278</v>
      </c>
      <c r="F347" s="121" t="s">
        <v>7</v>
      </c>
      <c r="G347" s="124" t="s">
        <v>274</v>
      </c>
      <c r="H347" s="154" t="s">
        <v>271</v>
      </c>
      <c r="I347" s="129" t="s">
        <v>729</v>
      </c>
    </row>
    <row r="348" spans="1:9" s="93" customFormat="1" x14ac:dyDescent="0.25">
      <c r="A348" s="121"/>
      <c r="B348" s="133"/>
      <c r="C348" s="148"/>
      <c r="D348" s="158"/>
      <c r="E348" s="156"/>
      <c r="F348" s="121"/>
      <c r="G348" s="125"/>
      <c r="H348" s="234"/>
      <c r="I348" s="130"/>
    </row>
    <row r="349" spans="1:9" s="93" customFormat="1" ht="15" customHeight="1" x14ac:dyDescent="0.25">
      <c r="A349" s="121">
        <v>158</v>
      </c>
      <c r="B349" s="133" t="s">
        <v>83</v>
      </c>
      <c r="C349" s="148">
        <v>1.2729999999999999</v>
      </c>
      <c r="D349" s="369">
        <v>400</v>
      </c>
      <c r="E349" s="156">
        <v>433</v>
      </c>
      <c r="F349" s="121" t="s">
        <v>7</v>
      </c>
      <c r="G349" s="124" t="s">
        <v>274</v>
      </c>
      <c r="H349" s="154" t="s">
        <v>271</v>
      </c>
      <c r="I349" s="129" t="s">
        <v>730</v>
      </c>
    </row>
    <row r="350" spans="1:9" s="93" customFormat="1" x14ac:dyDescent="0.25">
      <c r="A350" s="121"/>
      <c r="B350" s="133"/>
      <c r="C350" s="148"/>
      <c r="D350" s="370"/>
      <c r="E350" s="156"/>
      <c r="F350" s="121"/>
      <c r="G350" s="125"/>
      <c r="H350" s="234"/>
      <c r="I350" s="130"/>
    </row>
    <row r="351" spans="1:9" s="93" customFormat="1" ht="15" customHeight="1" x14ac:dyDescent="0.25">
      <c r="A351" s="121">
        <v>159</v>
      </c>
      <c r="B351" s="133" t="s">
        <v>84</v>
      </c>
      <c r="C351" s="148">
        <v>2.9580000000000002</v>
      </c>
      <c r="D351" s="157">
        <v>744</v>
      </c>
      <c r="E351" s="156">
        <v>986</v>
      </c>
      <c r="F351" s="121" t="s">
        <v>1</v>
      </c>
      <c r="G351" s="124" t="s">
        <v>274</v>
      </c>
      <c r="H351" s="154" t="s">
        <v>271</v>
      </c>
      <c r="I351" s="129" t="s">
        <v>731</v>
      </c>
    </row>
    <row r="352" spans="1:9" s="93" customFormat="1" x14ac:dyDescent="0.25">
      <c r="A352" s="121"/>
      <c r="B352" s="133"/>
      <c r="C352" s="148"/>
      <c r="D352" s="158"/>
      <c r="E352" s="156"/>
      <c r="F352" s="121"/>
      <c r="G352" s="125"/>
      <c r="H352" s="234"/>
      <c r="I352" s="130"/>
    </row>
    <row r="353" spans="1:9" s="93" customFormat="1" ht="15" customHeight="1" x14ac:dyDescent="0.25">
      <c r="A353" s="121">
        <v>160</v>
      </c>
      <c r="B353" s="133" t="s">
        <v>85</v>
      </c>
      <c r="C353" s="148">
        <v>0.89500000000000002</v>
      </c>
      <c r="D353" s="157">
        <v>249</v>
      </c>
      <c r="E353" s="156">
        <v>265</v>
      </c>
      <c r="F353" s="121" t="s">
        <v>7</v>
      </c>
      <c r="G353" s="124" t="s">
        <v>274</v>
      </c>
      <c r="H353" s="154" t="s">
        <v>271</v>
      </c>
      <c r="I353" s="129" t="s">
        <v>732</v>
      </c>
    </row>
    <row r="354" spans="1:9" s="93" customFormat="1" x14ac:dyDescent="0.25">
      <c r="A354" s="121"/>
      <c r="B354" s="133"/>
      <c r="C354" s="148"/>
      <c r="D354" s="158"/>
      <c r="E354" s="156"/>
      <c r="F354" s="121"/>
      <c r="G354" s="125"/>
      <c r="H354" s="234"/>
      <c r="I354" s="130"/>
    </row>
    <row r="355" spans="1:9" s="93" customFormat="1" ht="15" customHeight="1" x14ac:dyDescent="0.25">
      <c r="A355" s="121">
        <v>161</v>
      </c>
      <c r="B355" s="133" t="s">
        <v>86</v>
      </c>
      <c r="C355" s="148">
        <v>1.27</v>
      </c>
      <c r="D355" s="157">
        <v>377</v>
      </c>
      <c r="E355" s="156">
        <v>390</v>
      </c>
      <c r="F355" s="121" t="s">
        <v>1</v>
      </c>
      <c r="G355" s="124" t="s">
        <v>274</v>
      </c>
      <c r="H355" s="154" t="s">
        <v>271</v>
      </c>
      <c r="I355" s="129" t="s">
        <v>733</v>
      </c>
    </row>
    <row r="356" spans="1:9" s="93" customFormat="1" x14ac:dyDescent="0.25">
      <c r="A356" s="121"/>
      <c r="B356" s="133"/>
      <c r="C356" s="148"/>
      <c r="D356" s="158"/>
      <c r="E356" s="156"/>
      <c r="F356" s="121"/>
      <c r="G356" s="125"/>
      <c r="H356" s="234"/>
      <c r="I356" s="130"/>
    </row>
    <row r="357" spans="1:9" s="93" customFormat="1" ht="18.75" customHeight="1" x14ac:dyDescent="0.25">
      <c r="A357" s="121">
        <v>162</v>
      </c>
      <c r="B357" s="133" t="s">
        <v>87</v>
      </c>
      <c r="C357" s="148">
        <v>0.82199999999999995</v>
      </c>
      <c r="D357" s="157">
        <v>193</v>
      </c>
      <c r="E357" s="49">
        <v>33</v>
      </c>
      <c r="F357" s="46" t="s">
        <v>23</v>
      </c>
      <c r="G357" s="124" t="s">
        <v>274</v>
      </c>
      <c r="H357" s="154" t="s">
        <v>271</v>
      </c>
      <c r="I357" s="129" t="s">
        <v>1024</v>
      </c>
    </row>
    <row r="358" spans="1:9" s="93" customFormat="1" x14ac:dyDescent="0.25">
      <c r="A358" s="121"/>
      <c r="B358" s="133"/>
      <c r="C358" s="148"/>
      <c r="D358" s="158"/>
      <c r="E358" s="49">
        <v>160</v>
      </c>
      <c r="F358" s="46" t="s">
        <v>1</v>
      </c>
      <c r="G358" s="125"/>
      <c r="H358" s="234"/>
      <c r="I358" s="130"/>
    </row>
    <row r="359" spans="1:9" s="93" customFormat="1" ht="15" customHeight="1" x14ac:dyDescent="0.25">
      <c r="A359" s="121">
        <v>163</v>
      </c>
      <c r="B359" s="133" t="s">
        <v>88</v>
      </c>
      <c r="C359" s="148">
        <v>3.141</v>
      </c>
      <c r="D359" s="157">
        <v>667</v>
      </c>
      <c r="E359" s="156">
        <v>1047</v>
      </c>
      <c r="F359" s="121" t="s">
        <v>1</v>
      </c>
      <c r="G359" s="124" t="s">
        <v>274</v>
      </c>
      <c r="H359" s="154" t="s">
        <v>271</v>
      </c>
      <c r="I359" s="129" t="s">
        <v>1025</v>
      </c>
    </row>
    <row r="360" spans="1:9" s="93" customFormat="1" x14ac:dyDescent="0.25">
      <c r="A360" s="121"/>
      <c r="B360" s="133"/>
      <c r="C360" s="148"/>
      <c r="D360" s="158"/>
      <c r="E360" s="156"/>
      <c r="F360" s="121"/>
      <c r="G360" s="125"/>
      <c r="H360" s="234"/>
      <c r="I360" s="130"/>
    </row>
    <row r="361" spans="1:9" s="93" customFormat="1" ht="15" customHeight="1" x14ac:dyDescent="0.25">
      <c r="A361" s="121">
        <v>164</v>
      </c>
      <c r="B361" s="133" t="s">
        <v>89</v>
      </c>
      <c r="C361" s="148">
        <v>1.8720000000000001</v>
      </c>
      <c r="D361" s="157">
        <v>540</v>
      </c>
      <c r="E361" s="156">
        <v>624</v>
      </c>
      <c r="F361" s="121" t="s">
        <v>1</v>
      </c>
      <c r="G361" s="124" t="s">
        <v>274</v>
      </c>
      <c r="H361" s="154" t="s">
        <v>271</v>
      </c>
      <c r="I361" s="129" t="s">
        <v>1026</v>
      </c>
    </row>
    <row r="362" spans="1:9" s="93" customFormat="1" x14ac:dyDescent="0.25">
      <c r="A362" s="121"/>
      <c r="B362" s="133"/>
      <c r="C362" s="148"/>
      <c r="D362" s="158"/>
      <c r="E362" s="156"/>
      <c r="F362" s="121"/>
      <c r="G362" s="125"/>
      <c r="H362" s="234"/>
      <c r="I362" s="130"/>
    </row>
    <row r="363" spans="1:9" s="93" customFormat="1" ht="15" customHeight="1" x14ac:dyDescent="0.25">
      <c r="A363" s="121">
        <v>165</v>
      </c>
      <c r="B363" s="133" t="s">
        <v>61</v>
      </c>
      <c r="C363" s="148">
        <v>3.1560000000000001</v>
      </c>
      <c r="D363" s="157">
        <v>540</v>
      </c>
      <c r="E363" s="156">
        <v>1052</v>
      </c>
      <c r="F363" s="121" t="s">
        <v>1</v>
      </c>
      <c r="G363" s="124" t="s">
        <v>274</v>
      </c>
      <c r="H363" s="154" t="s">
        <v>271</v>
      </c>
      <c r="I363" s="129" t="s">
        <v>1027</v>
      </c>
    </row>
    <row r="364" spans="1:9" s="93" customFormat="1" x14ac:dyDescent="0.25">
      <c r="A364" s="121"/>
      <c r="B364" s="133"/>
      <c r="C364" s="148"/>
      <c r="D364" s="158"/>
      <c r="E364" s="156"/>
      <c r="F364" s="121"/>
      <c r="G364" s="125"/>
      <c r="H364" s="234"/>
      <c r="I364" s="130"/>
    </row>
    <row r="365" spans="1:9" s="93" customFormat="1" ht="15" customHeight="1" x14ac:dyDescent="0.25">
      <c r="A365" s="121">
        <v>166</v>
      </c>
      <c r="B365" s="133" t="s">
        <v>391</v>
      </c>
      <c r="C365" s="148">
        <v>1.75</v>
      </c>
      <c r="D365" s="157">
        <v>540</v>
      </c>
      <c r="E365" s="156">
        <v>500</v>
      </c>
      <c r="F365" s="147" t="s">
        <v>7</v>
      </c>
      <c r="G365" s="124" t="s">
        <v>274</v>
      </c>
      <c r="H365" s="154" t="s">
        <v>271</v>
      </c>
      <c r="I365" s="129" t="s">
        <v>1028</v>
      </c>
    </row>
    <row r="366" spans="1:9" s="93" customFormat="1" x14ac:dyDescent="0.25">
      <c r="A366" s="121"/>
      <c r="B366" s="133"/>
      <c r="C366" s="148"/>
      <c r="D366" s="158"/>
      <c r="E366" s="156"/>
      <c r="F366" s="147"/>
      <c r="G366" s="125"/>
      <c r="H366" s="234"/>
      <c r="I366" s="130"/>
    </row>
    <row r="367" spans="1:9" s="93" customFormat="1" ht="15" customHeight="1" x14ac:dyDescent="0.25">
      <c r="A367" s="121">
        <v>167</v>
      </c>
      <c r="B367" s="133" t="s">
        <v>2</v>
      </c>
      <c r="C367" s="148">
        <v>1.0229999999999999</v>
      </c>
      <c r="D367" s="157">
        <v>540</v>
      </c>
      <c r="E367" s="156">
        <v>900</v>
      </c>
      <c r="F367" s="147" t="s">
        <v>7</v>
      </c>
      <c r="G367" s="124" t="s">
        <v>274</v>
      </c>
      <c r="H367" s="154" t="s">
        <v>271</v>
      </c>
      <c r="I367" s="129" t="s">
        <v>1029</v>
      </c>
    </row>
    <row r="368" spans="1:9" s="93" customFormat="1" x14ac:dyDescent="0.25">
      <c r="A368" s="121"/>
      <c r="B368" s="133"/>
      <c r="C368" s="148"/>
      <c r="D368" s="158"/>
      <c r="E368" s="156"/>
      <c r="F368" s="147"/>
      <c r="G368" s="125"/>
      <c r="H368" s="234"/>
      <c r="I368" s="130"/>
    </row>
    <row r="369" spans="1:9" s="93" customFormat="1" ht="15" customHeight="1" x14ac:dyDescent="0.25">
      <c r="A369" s="121">
        <v>168</v>
      </c>
      <c r="B369" s="133" t="s">
        <v>372</v>
      </c>
      <c r="C369" s="148">
        <v>1.2</v>
      </c>
      <c r="D369" s="157">
        <v>540</v>
      </c>
      <c r="E369" s="156">
        <v>600</v>
      </c>
      <c r="F369" s="147" t="s">
        <v>7</v>
      </c>
      <c r="G369" s="124" t="s">
        <v>274</v>
      </c>
      <c r="H369" s="154" t="s">
        <v>271</v>
      </c>
      <c r="I369" s="129" t="s">
        <v>1030</v>
      </c>
    </row>
    <row r="370" spans="1:9" s="93" customFormat="1" x14ac:dyDescent="0.25">
      <c r="A370" s="121"/>
      <c r="B370" s="133"/>
      <c r="C370" s="148"/>
      <c r="D370" s="158"/>
      <c r="E370" s="156"/>
      <c r="F370" s="147"/>
      <c r="G370" s="125"/>
      <c r="H370" s="234"/>
      <c r="I370" s="130"/>
    </row>
    <row r="371" spans="1:9" s="114" customFormat="1" ht="21.75" customHeight="1" x14ac:dyDescent="0.25">
      <c r="A371" s="145">
        <v>169</v>
      </c>
      <c r="B371" s="145" t="s">
        <v>304</v>
      </c>
      <c r="C371" s="368">
        <v>8.73</v>
      </c>
      <c r="D371" s="136">
        <v>2807</v>
      </c>
      <c r="E371" s="281">
        <v>2910</v>
      </c>
      <c r="F371" s="145" t="s">
        <v>1</v>
      </c>
      <c r="G371" s="145" t="s">
        <v>288</v>
      </c>
      <c r="H371" s="115" t="s">
        <v>305</v>
      </c>
      <c r="I371" s="143" t="s">
        <v>1031</v>
      </c>
    </row>
    <row r="372" spans="1:9" s="114" customFormat="1" ht="23.25" customHeight="1" x14ac:dyDescent="0.25">
      <c r="A372" s="178"/>
      <c r="B372" s="178"/>
      <c r="C372" s="313"/>
      <c r="D372" s="230"/>
      <c r="E372" s="282"/>
      <c r="F372" s="178"/>
      <c r="G372" s="178"/>
      <c r="H372" s="115" t="s">
        <v>306</v>
      </c>
      <c r="I372" s="274"/>
    </row>
    <row r="373" spans="1:9" s="114" customFormat="1" ht="24" customHeight="1" x14ac:dyDescent="0.25">
      <c r="A373" s="178"/>
      <c r="B373" s="178"/>
      <c r="C373" s="313"/>
      <c r="D373" s="230"/>
      <c r="E373" s="282"/>
      <c r="F373" s="178"/>
      <c r="G373" s="178"/>
      <c r="H373" s="115" t="s">
        <v>307</v>
      </c>
      <c r="I373" s="274"/>
    </row>
    <row r="374" spans="1:9" s="114" customFormat="1" ht="27" customHeight="1" x14ac:dyDescent="0.25">
      <c r="A374" s="146"/>
      <c r="B374" s="146"/>
      <c r="C374" s="314"/>
      <c r="D374" s="137"/>
      <c r="E374" s="283"/>
      <c r="F374" s="146"/>
      <c r="G374" s="146"/>
      <c r="H374" s="115" t="s">
        <v>308</v>
      </c>
      <c r="I374" s="144"/>
    </row>
    <row r="375" spans="1:9" s="106" customFormat="1" ht="21.75" customHeight="1" x14ac:dyDescent="0.25">
      <c r="A375" s="131">
        <v>170</v>
      </c>
      <c r="B375" s="145" t="s">
        <v>373</v>
      </c>
      <c r="C375" s="159">
        <v>1.641</v>
      </c>
      <c r="D375" s="157">
        <v>2807</v>
      </c>
      <c r="E375" s="150">
        <v>600</v>
      </c>
      <c r="F375" s="147" t="s">
        <v>7</v>
      </c>
      <c r="G375" s="147" t="s">
        <v>288</v>
      </c>
      <c r="H375" s="147"/>
      <c r="I375" s="129" t="s">
        <v>1032</v>
      </c>
    </row>
    <row r="376" spans="1:9" s="106" customFormat="1" ht="23.25" customHeight="1" x14ac:dyDescent="0.25">
      <c r="A376" s="132"/>
      <c r="B376" s="178"/>
      <c r="C376" s="244"/>
      <c r="D376" s="199"/>
      <c r="E376" s="194"/>
      <c r="F376" s="147"/>
      <c r="G376" s="147"/>
      <c r="H376" s="147"/>
      <c r="I376" s="165"/>
    </row>
    <row r="377" spans="1:9" s="106" customFormat="1" ht="15.75" customHeight="1" x14ac:dyDescent="0.25">
      <c r="A377" s="132"/>
      <c r="B377" s="178"/>
      <c r="C377" s="244"/>
      <c r="D377" s="199"/>
      <c r="E377" s="194"/>
      <c r="F377" s="147"/>
      <c r="G377" s="147"/>
      <c r="H377" s="147"/>
      <c r="I377" s="165"/>
    </row>
    <row r="378" spans="1:9" s="93" customFormat="1" ht="27" hidden="1" customHeight="1" x14ac:dyDescent="0.25">
      <c r="A378" s="134"/>
      <c r="B378" s="146"/>
      <c r="C378" s="160"/>
      <c r="D378" s="158"/>
      <c r="E378" s="151"/>
      <c r="F378" s="147"/>
      <c r="G378" s="147"/>
      <c r="H378" s="45" t="s">
        <v>308</v>
      </c>
      <c r="I378" s="130"/>
    </row>
    <row r="379" spans="1:9" s="93" customFormat="1" x14ac:dyDescent="0.25">
      <c r="A379" s="169" t="s">
        <v>18</v>
      </c>
      <c r="B379" s="200"/>
      <c r="C379" s="202">
        <f>SUM(C329:C378)</f>
        <v>61.499000000000002</v>
      </c>
      <c r="D379" s="74"/>
      <c r="E379" s="53">
        <f>SUM(E375,E369,E367,E365,E353,E349,E347,E345,E343,E341,E339,E337,E335,E333,E331,E329)</f>
        <v>12478</v>
      </c>
      <c r="F379" s="52" t="s">
        <v>7</v>
      </c>
      <c r="G379" s="45"/>
      <c r="H379" s="45"/>
      <c r="I379" s="41"/>
    </row>
    <row r="380" spans="1:9" s="93" customFormat="1" ht="15" customHeight="1" x14ac:dyDescent="0.25">
      <c r="A380" s="171"/>
      <c r="B380" s="204"/>
      <c r="C380" s="205"/>
      <c r="D380" s="71"/>
      <c r="E380" s="53">
        <f>SUM(E340,E357)</f>
        <v>103</v>
      </c>
      <c r="F380" s="52" t="s">
        <v>23</v>
      </c>
      <c r="G380" s="124" t="s">
        <v>271</v>
      </c>
      <c r="H380" s="215"/>
      <c r="I380" s="126"/>
    </row>
    <row r="381" spans="1:9" s="93" customFormat="1" x14ac:dyDescent="0.25">
      <c r="A381" s="173"/>
      <c r="B381" s="201"/>
      <c r="C381" s="203"/>
      <c r="D381" s="74"/>
      <c r="E381" s="53">
        <f>SUM(E363,E361,E359,E358,E355,E351,E371)</f>
        <v>7169</v>
      </c>
      <c r="F381" s="52" t="s">
        <v>1</v>
      </c>
      <c r="G381" s="217"/>
      <c r="H381" s="218"/>
      <c r="I381" s="127"/>
    </row>
    <row r="382" spans="1:9" s="93" customFormat="1" ht="16.5" customHeight="1" x14ac:dyDescent="0.25">
      <c r="A382" s="166" t="s">
        <v>90</v>
      </c>
      <c r="B382" s="167"/>
      <c r="C382" s="167"/>
      <c r="D382" s="167"/>
      <c r="E382" s="167"/>
      <c r="F382" s="167"/>
      <c r="G382" s="167"/>
      <c r="H382" s="167"/>
      <c r="I382" s="168"/>
    </row>
    <row r="383" spans="1:9" s="93" customFormat="1" ht="15.75" customHeight="1" x14ac:dyDescent="0.25">
      <c r="A383" s="121">
        <v>171</v>
      </c>
      <c r="B383" s="133" t="s">
        <v>86</v>
      </c>
      <c r="C383" s="232">
        <v>3.3780000000000001</v>
      </c>
      <c r="D383" s="197" t="s">
        <v>913</v>
      </c>
      <c r="E383" s="156">
        <v>1126</v>
      </c>
      <c r="F383" s="147" t="s">
        <v>1</v>
      </c>
      <c r="G383" s="124" t="s">
        <v>274</v>
      </c>
      <c r="H383" s="154" t="s">
        <v>271</v>
      </c>
      <c r="I383" s="129" t="s">
        <v>1033</v>
      </c>
    </row>
    <row r="384" spans="1:9" s="93" customFormat="1" ht="15.75" customHeight="1" x14ac:dyDescent="0.25">
      <c r="A384" s="121"/>
      <c r="B384" s="133"/>
      <c r="C384" s="233"/>
      <c r="D384" s="198"/>
      <c r="E384" s="156"/>
      <c r="F384" s="147"/>
      <c r="G384" s="125"/>
      <c r="H384" s="234"/>
      <c r="I384" s="130"/>
    </row>
    <row r="385" spans="1:9" s="93" customFormat="1" ht="15" customHeight="1" x14ac:dyDescent="0.25">
      <c r="A385" s="121">
        <v>172</v>
      </c>
      <c r="B385" s="133" t="s">
        <v>20</v>
      </c>
      <c r="C385" s="232">
        <v>2.391</v>
      </c>
      <c r="D385" s="197" t="s">
        <v>914</v>
      </c>
      <c r="E385" s="156">
        <v>797</v>
      </c>
      <c r="F385" s="147" t="s">
        <v>1</v>
      </c>
      <c r="G385" s="124" t="s">
        <v>274</v>
      </c>
      <c r="H385" s="154" t="s">
        <v>271</v>
      </c>
      <c r="I385" s="129" t="s">
        <v>1034</v>
      </c>
    </row>
    <row r="386" spans="1:9" s="93" customFormat="1" x14ac:dyDescent="0.25">
      <c r="A386" s="121"/>
      <c r="B386" s="133"/>
      <c r="C386" s="233"/>
      <c r="D386" s="198"/>
      <c r="E386" s="156"/>
      <c r="F386" s="147"/>
      <c r="G386" s="125"/>
      <c r="H386" s="234"/>
      <c r="I386" s="130"/>
    </row>
    <row r="387" spans="1:9" s="93" customFormat="1" ht="15" customHeight="1" x14ac:dyDescent="0.25">
      <c r="A387" s="121">
        <v>173</v>
      </c>
      <c r="B387" s="133" t="s">
        <v>62</v>
      </c>
      <c r="C387" s="232">
        <v>2.4780000000000002</v>
      </c>
      <c r="D387" s="197" t="s">
        <v>914</v>
      </c>
      <c r="E387" s="156">
        <v>800</v>
      </c>
      <c r="F387" s="147" t="s">
        <v>7</v>
      </c>
      <c r="G387" s="124" t="s">
        <v>274</v>
      </c>
      <c r="H387" s="154" t="s">
        <v>271</v>
      </c>
      <c r="I387" s="129" t="s">
        <v>1142</v>
      </c>
    </row>
    <row r="388" spans="1:9" s="93" customFormat="1" x14ac:dyDescent="0.25">
      <c r="A388" s="121"/>
      <c r="B388" s="133"/>
      <c r="C388" s="233"/>
      <c r="D388" s="198"/>
      <c r="E388" s="156"/>
      <c r="F388" s="147"/>
      <c r="G388" s="125"/>
      <c r="H388" s="234"/>
      <c r="I388" s="130"/>
    </row>
    <row r="389" spans="1:9" s="93" customFormat="1" ht="15" customHeight="1" x14ac:dyDescent="0.25">
      <c r="A389" s="169" t="s">
        <v>18</v>
      </c>
      <c r="B389" s="200"/>
      <c r="C389" s="202">
        <f>SUM(C383,C385,C387)</f>
        <v>8.2469999999999999</v>
      </c>
      <c r="D389" s="66"/>
      <c r="E389" s="53">
        <f>SUM(E387)</f>
        <v>800</v>
      </c>
      <c r="F389" s="52" t="s">
        <v>7</v>
      </c>
      <c r="G389" s="154" t="s">
        <v>271</v>
      </c>
      <c r="H389" s="279"/>
      <c r="I389" s="95"/>
    </row>
    <row r="390" spans="1:9" s="93" customFormat="1" ht="15" customHeight="1" x14ac:dyDescent="0.25">
      <c r="A390" s="173"/>
      <c r="B390" s="201"/>
      <c r="C390" s="203"/>
      <c r="D390" s="66"/>
      <c r="E390" s="53">
        <f>SUM(E383,E385)</f>
        <v>1923</v>
      </c>
      <c r="F390" s="52" t="s">
        <v>1</v>
      </c>
      <c r="G390" s="154" t="s">
        <v>271</v>
      </c>
      <c r="H390" s="279"/>
      <c r="I390" s="95"/>
    </row>
    <row r="391" spans="1:9" s="93" customFormat="1" ht="34.5" customHeight="1" x14ac:dyDescent="0.25">
      <c r="A391" s="238" t="s">
        <v>242</v>
      </c>
      <c r="B391" s="361"/>
      <c r="C391" s="202">
        <f>SUM(C389,C379,C326,C265)</f>
        <v>213.87100000000004</v>
      </c>
      <c r="D391" s="86"/>
      <c r="E391" s="84">
        <f>SUM(E389,E379,E325,E267)</f>
        <v>38420</v>
      </c>
      <c r="F391" s="52" t="s">
        <v>7</v>
      </c>
      <c r="G391" s="185">
        <f>SUM(E392,E393,E391)</f>
        <v>62577</v>
      </c>
      <c r="H391" s="186"/>
      <c r="I391" s="107"/>
    </row>
    <row r="392" spans="1:9" s="93" customFormat="1" ht="31.5" customHeight="1" x14ac:dyDescent="0.25">
      <c r="A392" s="240"/>
      <c r="B392" s="362"/>
      <c r="C392" s="205"/>
      <c r="D392" s="85"/>
      <c r="E392" s="84">
        <f>SUM(E380,E326,E265)</f>
        <v>9026</v>
      </c>
      <c r="F392" s="52" t="s">
        <v>23</v>
      </c>
      <c r="G392" s="187"/>
      <c r="H392" s="188"/>
      <c r="I392" s="126"/>
    </row>
    <row r="393" spans="1:9" s="93" customFormat="1" ht="34.5" customHeight="1" x14ac:dyDescent="0.25">
      <c r="A393" s="242"/>
      <c r="B393" s="363"/>
      <c r="C393" s="203"/>
      <c r="D393" s="86"/>
      <c r="E393" s="84">
        <f>SUM(E327,E266,E381,E390)</f>
        <v>15131</v>
      </c>
      <c r="F393" s="52" t="s">
        <v>1</v>
      </c>
      <c r="G393" s="189"/>
      <c r="H393" s="190"/>
      <c r="I393" s="127"/>
    </row>
    <row r="394" spans="1:9" s="93" customFormat="1" ht="18.75" customHeight="1" x14ac:dyDescent="0.25">
      <c r="A394" s="252" t="s">
        <v>245</v>
      </c>
      <c r="B394" s="253"/>
      <c r="C394" s="253"/>
      <c r="D394" s="253"/>
      <c r="E394" s="253"/>
      <c r="F394" s="253"/>
      <c r="G394" s="253"/>
      <c r="H394" s="253"/>
      <c r="I394" s="254"/>
    </row>
    <row r="395" spans="1:9" s="93" customFormat="1" ht="15" customHeight="1" x14ac:dyDescent="0.25">
      <c r="A395" s="166" t="s">
        <v>91</v>
      </c>
      <c r="B395" s="167"/>
      <c r="C395" s="167"/>
      <c r="D395" s="167"/>
      <c r="E395" s="167"/>
      <c r="F395" s="167"/>
      <c r="G395" s="167"/>
      <c r="H395" s="167"/>
      <c r="I395" s="168"/>
    </row>
    <row r="396" spans="1:9" s="93" customFormat="1" x14ac:dyDescent="0.25">
      <c r="A396" s="121">
        <v>174</v>
      </c>
      <c r="B396" s="133" t="s">
        <v>25</v>
      </c>
      <c r="C396" s="148">
        <v>9.44</v>
      </c>
      <c r="D396" s="157">
        <v>1532</v>
      </c>
      <c r="E396" s="49">
        <v>1782</v>
      </c>
      <c r="F396" s="45" t="s">
        <v>7</v>
      </c>
      <c r="G396" s="124" t="s">
        <v>274</v>
      </c>
      <c r="H396" s="161" t="s">
        <v>271</v>
      </c>
      <c r="I396" s="129" t="s">
        <v>734</v>
      </c>
    </row>
    <row r="397" spans="1:9" s="93" customFormat="1" x14ac:dyDescent="0.25">
      <c r="A397" s="121"/>
      <c r="B397" s="133"/>
      <c r="C397" s="148"/>
      <c r="D397" s="158"/>
      <c r="E397" s="49">
        <v>100</v>
      </c>
      <c r="F397" s="45" t="s">
        <v>23</v>
      </c>
      <c r="G397" s="125"/>
      <c r="H397" s="162"/>
      <c r="I397" s="130"/>
    </row>
    <row r="398" spans="1:9" s="93" customFormat="1" x14ac:dyDescent="0.25">
      <c r="A398" s="121">
        <v>175</v>
      </c>
      <c r="B398" s="133" t="s">
        <v>92</v>
      </c>
      <c r="C398" s="148">
        <v>0.73699999999999999</v>
      </c>
      <c r="D398" s="157">
        <v>80</v>
      </c>
      <c r="E398" s="156">
        <v>137</v>
      </c>
      <c r="F398" s="147" t="s">
        <v>7</v>
      </c>
      <c r="G398" s="124" t="s">
        <v>274</v>
      </c>
      <c r="H398" s="161" t="s">
        <v>271</v>
      </c>
      <c r="I398" s="129" t="s">
        <v>735</v>
      </c>
    </row>
    <row r="399" spans="1:9" s="93" customFormat="1" x14ac:dyDescent="0.25">
      <c r="A399" s="121"/>
      <c r="B399" s="133"/>
      <c r="C399" s="148"/>
      <c r="D399" s="158"/>
      <c r="E399" s="156"/>
      <c r="F399" s="147"/>
      <c r="G399" s="125"/>
      <c r="H399" s="162"/>
      <c r="I399" s="130"/>
    </row>
    <row r="400" spans="1:9" s="93" customFormat="1" x14ac:dyDescent="0.25">
      <c r="A400" s="121">
        <v>176</v>
      </c>
      <c r="B400" s="133" t="s">
        <v>93</v>
      </c>
      <c r="C400" s="148">
        <v>2.97</v>
      </c>
      <c r="D400" s="157">
        <v>710</v>
      </c>
      <c r="E400" s="150">
        <v>500</v>
      </c>
      <c r="F400" s="117" t="s">
        <v>7</v>
      </c>
      <c r="G400" s="124" t="s">
        <v>274</v>
      </c>
      <c r="H400" s="161" t="s">
        <v>271</v>
      </c>
      <c r="I400" s="129" t="s">
        <v>736</v>
      </c>
    </row>
    <row r="401" spans="1:9" s="93" customFormat="1" x14ac:dyDescent="0.25">
      <c r="A401" s="121"/>
      <c r="B401" s="133"/>
      <c r="C401" s="148"/>
      <c r="D401" s="158"/>
      <c r="E401" s="151"/>
      <c r="F401" s="118"/>
      <c r="G401" s="125"/>
      <c r="H401" s="162"/>
      <c r="I401" s="130"/>
    </row>
    <row r="402" spans="1:9" s="93" customFormat="1" x14ac:dyDescent="0.25">
      <c r="A402" s="121">
        <v>177</v>
      </c>
      <c r="B402" s="133" t="s">
        <v>3</v>
      </c>
      <c r="C402" s="148">
        <v>2.4689999999999999</v>
      </c>
      <c r="D402" s="157">
        <v>522</v>
      </c>
      <c r="E402" s="156">
        <v>522</v>
      </c>
      <c r="F402" s="147" t="s">
        <v>7</v>
      </c>
      <c r="G402" s="124" t="s">
        <v>274</v>
      </c>
      <c r="H402" s="161" t="s">
        <v>271</v>
      </c>
      <c r="I402" s="129" t="s">
        <v>737</v>
      </c>
    </row>
    <row r="403" spans="1:9" s="93" customFormat="1" x14ac:dyDescent="0.25">
      <c r="A403" s="121"/>
      <c r="B403" s="133"/>
      <c r="C403" s="148"/>
      <c r="D403" s="158"/>
      <c r="E403" s="156"/>
      <c r="F403" s="147"/>
      <c r="G403" s="125"/>
      <c r="H403" s="162"/>
      <c r="I403" s="130"/>
    </row>
    <row r="404" spans="1:9" s="93" customFormat="1" ht="21.75" customHeight="1" x14ac:dyDescent="0.25">
      <c r="A404" s="121">
        <v>178</v>
      </c>
      <c r="B404" s="133" t="s">
        <v>40</v>
      </c>
      <c r="C404" s="148">
        <v>7.7590000000000003</v>
      </c>
      <c r="D404" s="157">
        <v>1767</v>
      </c>
      <c r="E404" s="49">
        <v>1203</v>
      </c>
      <c r="F404" s="45" t="s">
        <v>23</v>
      </c>
      <c r="G404" s="124" t="s">
        <v>274</v>
      </c>
      <c r="H404" s="324" t="s">
        <v>271</v>
      </c>
      <c r="I404" s="129" t="s">
        <v>738</v>
      </c>
    </row>
    <row r="405" spans="1:9" s="93" customFormat="1" ht="24" customHeight="1" x14ac:dyDescent="0.25">
      <c r="A405" s="121"/>
      <c r="B405" s="133"/>
      <c r="C405" s="148"/>
      <c r="D405" s="199"/>
      <c r="E405" s="150">
        <v>564</v>
      </c>
      <c r="F405" s="117" t="s">
        <v>7</v>
      </c>
      <c r="G405" s="217"/>
      <c r="H405" s="275"/>
      <c r="I405" s="165"/>
    </row>
    <row r="406" spans="1:9" s="93" customFormat="1" hidden="1" x14ac:dyDescent="0.25">
      <c r="A406" s="121"/>
      <c r="B406" s="133"/>
      <c r="C406" s="148"/>
      <c r="D406" s="199"/>
      <c r="E406" s="194"/>
      <c r="F406" s="195"/>
      <c r="G406" s="217"/>
      <c r="H406" s="275"/>
      <c r="I406" s="165"/>
    </row>
    <row r="407" spans="1:9" s="93" customFormat="1" hidden="1" x14ac:dyDescent="0.25">
      <c r="A407" s="121"/>
      <c r="B407" s="133"/>
      <c r="C407" s="148"/>
      <c r="D407" s="158"/>
      <c r="E407" s="151"/>
      <c r="F407" s="118"/>
      <c r="G407" s="125"/>
      <c r="H407" s="162"/>
      <c r="I407" s="130"/>
    </row>
    <row r="408" spans="1:9" s="93" customFormat="1" x14ac:dyDescent="0.25">
      <c r="A408" s="121">
        <v>179</v>
      </c>
      <c r="B408" s="133" t="s">
        <v>94</v>
      </c>
      <c r="C408" s="148">
        <v>1.413</v>
      </c>
      <c r="D408" s="157">
        <v>315</v>
      </c>
      <c r="E408" s="156">
        <v>315</v>
      </c>
      <c r="F408" s="147" t="s">
        <v>7</v>
      </c>
      <c r="G408" s="124" t="s">
        <v>274</v>
      </c>
      <c r="H408" s="161" t="s">
        <v>271</v>
      </c>
      <c r="I408" s="129" t="s">
        <v>739</v>
      </c>
    </row>
    <row r="409" spans="1:9" s="93" customFormat="1" x14ac:dyDescent="0.25">
      <c r="A409" s="121"/>
      <c r="B409" s="133"/>
      <c r="C409" s="148"/>
      <c r="D409" s="158"/>
      <c r="E409" s="156"/>
      <c r="F409" s="147"/>
      <c r="G409" s="125"/>
      <c r="H409" s="162"/>
      <c r="I409" s="130"/>
    </row>
    <row r="410" spans="1:9" s="93" customFormat="1" x14ac:dyDescent="0.25">
      <c r="A410" s="121">
        <v>180</v>
      </c>
      <c r="B410" s="133" t="s">
        <v>95</v>
      </c>
      <c r="C410" s="148">
        <v>1.2649999999999999</v>
      </c>
      <c r="D410" s="157">
        <v>267</v>
      </c>
      <c r="E410" s="156">
        <v>267</v>
      </c>
      <c r="F410" s="147" t="s">
        <v>7</v>
      </c>
      <c r="G410" s="124" t="s">
        <v>274</v>
      </c>
      <c r="H410" s="161" t="s">
        <v>271</v>
      </c>
      <c r="I410" s="129" t="s">
        <v>740</v>
      </c>
    </row>
    <row r="411" spans="1:9" s="93" customFormat="1" x14ac:dyDescent="0.25">
      <c r="A411" s="121"/>
      <c r="B411" s="133"/>
      <c r="C411" s="148"/>
      <c r="D411" s="158"/>
      <c r="E411" s="156"/>
      <c r="F411" s="147"/>
      <c r="G411" s="125"/>
      <c r="H411" s="162"/>
      <c r="I411" s="130"/>
    </row>
    <row r="412" spans="1:9" s="93" customFormat="1" x14ac:dyDescent="0.25">
      <c r="A412" s="121">
        <v>181</v>
      </c>
      <c r="B412" s="133" t="s">
        <v>83</v>
      </c>
      <c r="C412" s="159">
        <v>2.31</v>
      </c>
      <c r="D412" s="157">
        <v>540</v>
      </c>
      <c r="E412" s="49">
        <v>277</v>
      </c>
      <c r="F412" s="45" t="s">
        <v>23</v>
      </c>
      <c r="G412" s="124" t="s">
        <v>274</v>
      </c>
      <c r="H412" s="161" t="s">
        <v>271</v>
      </c>
      <c r="I412" s="129" t="s">
        <v>741</v>
      </c>
    </row>
    <row r="413" spans="1:9" s="93" customFormat="1" x14ac:dyDescent="0.25">
      <c r="A413" s="121"/>
      <c r="B413" s="133"/>
      <c r="C413" s="160"/>
      <c r="D413" s="158"/>
      <c r="E413" s="49">
        <v>263</v>
      </c>
      <c r="F413" s="45" t="s">
        <v>7</v>
      </c>
      <c r="G413" s="125"/>
      <c r="H413" s="162"/>
      <c r="I413" s="130"/>
    </row>
    <row r="414" spans="1:9" s="93" customFormat="1" x14ac:dyDescent="0.25">
      <c r="A414" s="131">
        <v>182</v>
      </c>
      <c r="B414" s="145" t="s">
        <v>69</v>
      </c>
      <c r="C414" s="159">
        <v>4.758</v>
      </c>
      <c r="D414" s="157">
        <v>1012</v>
      </c>
      <c r="E414" s="150">
        <v>1012</v>
      </c>
      <c r="F414" s="117" t="s">
        <v>7</v>
      </c>
      <c r="G414" s="124" t="s">
        <v>274</v>
      </c>
      <c r="H414" s="324" t="s">
        <v>271</v>
      </c>
      <c r="I414" s="129" t="s">
        <v>742</v>
      </c>
    </row>
    <row r="415" spans="1:9" s="93" customFormat="1" x14ac:dyDescent="0.25">
      <c r="A415" s="132"/>
      <c r="B415" s="178"/>
      <c r="C415" s="244"/>
      <c r="D415" s="199"/>
      <c r="E415" s="194"/>
      <c r="F415" s="195"/>
      <c r="G415" s="217"/>
      <c r="H415" s="275"/>
      <c r="I415" s="165"/>
    </row>
    <row r="416" spans="1:9" s="93" customFormat="1" x14ac:dyDescent="0.25">
      <c r="A416" s="134"/>
      <c r="B416" s="146"/>
      <c r="C416" s="244"/>
      <c r="D416" s="158"/>
      <c r="E416" s="151"/>
      <c r="F416" s="118"/>
      <c r="G416" s="125"/>
      <c r="H416" s="162"/>
      <c r="I416" s="130"/>
    </row>
    <row r="417" spans="1:9" s="93" customFormat="1" x14ac:dyDescent="0.25">
      <c r="A417" s="131">
        <v>183</v>
      </c>
      <c r="B417" s="133" t="s">
        <v>96</v>
      </c>
      <c r="C417" s="148">
        <v>0.44400000000000001</v>
      </c>
      <c r="D417" s="157">
        <v>178</v>
      </c>
      <c r="E417" s="156">
        <v>108</v>
      </c>
      <c r="F417" s="147" t="s">
        <v>1</v>
      </c>
      <c r="G417" s="124" t="s">
        <v>274</v>
      </c>
      <c r="H417" s="161" t="s">
        <v>271</v>
      </c>
      <c r="I417" s="129" t="s">
        <v>743</v>
      </c>
    </row>
    <row r="418" spans="1:9" s="93" customFormat="1" x14ac:dyDescent="0.25">
      <c r="A418" s="134"/>
      <c r="B418" s="133"/>
      <c r="C418" s="148"/>
      <c r="D418" s="158"/>
      <c r="E418" s="156"/>
      <c r="F418" s="147"/>
      <c r="G418" s="125"/>
      <c r="H418" s="162"/>
      <c r="I418" s="130"/>
    </row>
    <row r="419" spans="1:9" s="93" customFormat="1" x14ac:dyDescent="0.25">
      <c r="A419" s="131">
        <v>184</v>
      </c>
      <c r="B419" s="133" t="s">
        <v>42</v>
      </c>
      <c r="C419" s="148">
        <v>1.8080000000000001</v>
      </c>
      <c r="D419" s="157">
        <v>432</v>
      </c>
      <c r="E419" s="156">
        <v>432</v>
      </c>
      <c r="F419" s="147" t="s">
        <v>7</v>
      </c>
      <c r="G419" s="124" t="s">
        <v>274</v>
      </c>
      <c r="H419" s="161" t="s">
        <v>271</v>
      </c>
      <c r="I419" s="129" t="s">
        <v>744</v>
      </c>
    </row>
    <row r="420" spans="1:9" s="93" customFormat="1" x14ac:dyDescent="0.25">
      <c r="A420" s="134"/>
      <c r="B420" s="133"/>
      <c r="C420" s="148"/>
      <c r="D420" s="158"/>
      <c r="E420" s="156"/>
      <c r="F420" s="147"/>
      <c r="G420" s="125"/>
      <c r="H420" s="162"/>
      <c r="I420" s="130"/>
    </row>
    <row r="421" spans="1:9" s="93" customFormat="1" x14ac:dyDescent="0.25">
      <c r="A421" s="131">
        <v>185</v>
      </c>
      <c r="B421" s="133" t="s">
        <v>97</v>
      </c>
      <c r="C421" s="148">
        <v>5.0259999999999998</v>
      </c>
      <c r="D421" s="157">
        <v>897</v>
      </c>
      <c r="E421" s="156">
        <v>1022</v>
      </c>
      <c r="F421" s="147" t="s">
        <v>7</v>
      </c>
      <c r="G421" s="124" t="s">
        <v>274</v>
      </c>
      <c r="H421" s="161" t="s">
        <v>271</v>
      </c>
      <c r="I421" s="129" t="s">
        <v>745</v>
      </c>
    </row>
    <row r="422" spans="1:9" s="93" customFormat="1" x14ac:dyDescent="0.25">
      <c r="A422" s="134"/>
      <c r="B422" s="133"/>
      <c r="C422" s="148"/>
      <c r="D422" s="158"/>
      <c r="E422" s="156"/>
      <c r="F422" s="147"/>
      <c r="G422" s="125"/>
      <c r="H422" s="162"/>
      <c r="I422" s="130"/>
    </row>
    <row r="423" spans="1:9" s="93" customFormat="1" x14ac:dyDescent="0.25">
      <c r="A423" s="121">
        <v>186</v>
      </c>
      <c r="B423" s="133" t="s">
        <v>61</v>
      </c>
      <c r="C423" s="148">
        <v>8.0920000000000005</v>
      </c>
      <c r="D423" s="157">
        <v>1844</v>
      </c>
      <c r="E423" s="150">
        <v>1844</v>
      </c>
      <c r="F423" s="117" t="s">
        <v>1</v>
      </c>
      <c r="G423" s="124" t="s">
        <v>274</v>
      </c>
      <c r="H423" s="161" t="s">
        <v>271</v>
      </c>
      <c r="I423" s="129" t="s">
        <v>746</v>
      </c>
    </row>
    <row r="424" spans="1:9" s="93" customFormat="1" x14ac:dyDescent="0.25">
      <c r="A424" s="121"/>
      <c r="B424" s="133"/>
      <c r="C424" s="148"/>
      <c r="D424" s="158"/>
      <c r="E424" s="151"/>
      <c r="F424" s="118"/>
      <c r="G424" s="125"/>
      <c r="H424" s="162"/>
      <c r="I424" s="130"/>
    </row>
    <row r="425" spans="1:9" s="93" customFormat="1" x14ac:dyDescent="0.25">
      <c r="A425" s="121">
        <v>187</v>
      </c>
      <c r="B425" s="133" t="s">
        <v>32</v>
      </c>
      <c r="C425" s="148">
        <v>4.6550000000000002</v>
      </c>
      <c r="D425" s="157">
        <v>907</v>
      </c>
      <c r="E425" s="156">
        <v>907</v>
      </c>
      <c r="F425" s="147" t="s">
        <v>7</v>
      </c>
      <c r="G425" s="124" t="s">
        <v>274</v>
      </c>
      <c r="H425" s="161" t="s">
        <v>271</v>
      </c>
      <c r="I425" s="129" t="s">
        <v>747</v>
      </c>
    </row>
    <row r="426" spans="1:9" s="93" customFormat="1" x14ac:dyDescent="0.25">
      <c r="A426" s="121"/>
      <c r="B426" s="133"/>
      <c r="C426" s="148"/>
      <c r="D426" s="158"/>
      <c r="E426" s="156"/>
      <c r="F426" s="147"/>
      <c r="G426" s="125"/>
      <c r="H426" s="162"/>
      <c r="I426" s="130"/>
    </row>
    <row r="427" spans="1:9" s="93" customFormat="1" x14ac:dyDescent="0.25">
      <c r="A427" s="121">
        <v>188</v>
      </c>
      <c r="B427" s="133" t="s">
        <v>98</v>
      </c>
      <c r="C427" s="148">
        <v>1.1719999999999999</v>
      </c>
      <c r="D427" s="157">
        <v>325</v>
      </c>
      <c r="E427" s="156">
        <v>325</v>
      </c>
      <c r="F427" s="147" t="s">
        <v>7</v>
      </c>
      <c r="G427" s="124" t="s">
        <v>274</v>
      </c>
      <c r="H427" s="161" t="s">
        <v>271</v>
      </c>
      <c r="I427" s="129" t="s">
        <v>748</v>
      </c>
    </row>
    <row r="428" spans="1:9" s="93" customFormat="1" x14ac:dyDescent="0.25">
      <c r="A428" s="121"/>
      <c r="B428" s="133"/>
      <c r="C428" s="148"/>
      <c r="D428" s="158"/>
      <c r="E428" s="156"/>
      <c r="F428" s="147"/>
      <c r="G428" s="125"/>
      <c r="H428" s="162"/>
      <c r="I428" s="130"/>
    </row>
    <row r="429" spans="1:9" s="93" customFormat="1" x14ac:dyDescent="0.25">
      <c r="A429" s="121">
        <v>189</v>
      </c>
      <c r="B429" s="133" t="s">
        <v>99</v>
      </c>
      <c r="C429" s="148">
        <v>1.4490000000000001</v>
      </c>
      <c r="D429" s="157">
        <v>386</v>
      </c>
      <c r="E429" s="156">
        <v>386</v>
      </c>
      <c r="F429" s="147" t="s">
        <v>7</v>
      </c>
      <c r="G429" s="124" t="s">
        <v>274</v>
      </c>
      <c r="H429" s="161" t="s">
        <v>271</v>
      </c>
      <c r="I429" s="129" t="s">
        <v>749</v>
      </c>
    </row>
    <row r="430" spans="1:9" s="93" customFormat="1" x14ac:dyDescent="0.25">
      <c r="A430" s="121"/>
      <c r="B430" s="133"/>
      <c r="C430" s="148"/>
      <c r="D430" s="158"/>
      <c r="E430" s="156"/>
      <c r="F430" s="147"/>
      <c r="G430" s="125"/>
      <c r="H430" s="162"/>
      <c r="I430" s="130"/>
    </row>
    <row r="431" spans="1:9" s="93" customFormat="1" x14ac:dyDescent="0.25">
      <c r="A431" s="121">
        <v>190</v>
      </c>
      <c r="B431" s="133" t="s">
        <v>100</v>
      </c>
      <c r="C431" s="148">
        <v>1.1120000000000001</v>
      </c>
      <c r="D431" s="157">
        <v>248</v>
      </c>
      <c r="E431" s="156">
        <v>236</v>
      </c>
      <c r="F431" s="147" t="s">
        <v>7</v>
      </c>
      <c r="G431" s="124" t="s">
        <v>274</v>
      </c>
      <c r="H431" s="161" t="s">
        <v>271</v>
      </c>
      <c r="I431" s="129" t="s">
        <v>750</v>
      </c>
    </row>
    <row r="432" spans="1:9" s="93" customFormat="1" x14ac:dyDescent="0.25">
      <c r="A432" s="121"/>
      <c r="B432" s="133"/>
      <c r="C432" s="148"/>
      <c r="D432" s="158"/>
      <c r="E432" s="156"/>
      <c r="F432" s="147"/>
      <c r="G432" s="125"/>
      <c r="H432" s="162"/>
      <c r="I432" s="130"/>
    </row>
    <row r="433" spans="1:9" s="93" customFormat="1" x14ac:dyDescent="0.25">
      <c r="A433" s="121">
        <v>191</v>
      </c>
      <c r="B433" s="133" t="s">
        <v>56</v>
      </c>
      <c r="C433" s="231">
        <v>1.6970000000000001</v>
      </c>
      <c r="D433" s="157">
        <v>468</v>
      </c>
      <c r="E433" s="156">
        <v>468</v>
      </c>
      <c r="F433" s="147" t="s">
        <v>7</v>
      </c>
      <c r="G433" s="124" t="s">
        <v>274</v>
      </c>
      <c r="H433" s="161" t="s">
        <v>271</v>
      </c>
      <c r="I433" s="129" t="s">
        <v>751</v>
      </c>
    </row>
    <row r="434" spans="1:9" s="93" customFormat="1" x14ac:dyDescent="0.25">
      <c r="A434" s="121"/>
      <c r="B434" s="133"/>
      <c r="C434" s="231"/>
      <c r="D434" s="158"/>
      <c r="E434" s="156"/>
      <c r="F434" s="147"/>
      <c r="G434" s="125"/>
      <c r="H434" s="162"/>
      <c r="I434" s="130"/>
    </row>
    <row r="435" spans="1:9" s="93" customFormat="1" x14ac:dyDescent="0.25">
      <c r="A435" s="121">
        <v>192</v>
      </c>
      <c r="B435" s="133" t="s">
        <v>391</v>
      </c>
      <c r="C435" s="148">
        <v>1.389</v>
      </c>
      <c r="D435" s="157">
        <v>413</v>
      </c>
      <c r="E435" s="156">
        <v>413</v>
      </c>
      <c r="F435" s="147" t="s">
        <v>7</v>
      </c>
      <c r="G435" s="124" t="s">
        <v>274</v>
      </c>
      <c r="H435" s="161" t="s">
        <v>271</v>
      </c>
      <c r="I435" s="129" t="s">
        <v>752</v>
      </c>
    </row>
    <row r="436" spans="1:9" s="93" customFormat="1" x14ac:dyDescent="0.25">
      <c r="A436" s="121"/>
      <c r="B436" s="133"/>
      <c r="C436" s="148"/>
      <c r="D436" s="158"/>
      <c r="E436" s="156"/>
      <c r="F436" s="147"/>
      <c r="G436" s="125"/>
      <c r="H436" s="162"/>
      <c r="I436" s="130"/>
    </row>
    <row r="437" spans="1:9" s="114" customFormat="1" x14ac:dyDescent="0.25">
      <c r="A437" s="133">
        <v>193</v>
      </c>
      <c r="B437" s="133" t="s">
        <v>101</v>
      </c>
      <c r="C437" s="135">
        <v>89.888000000000005</v>
      </c>
      <c r="D437" s="136">
        <v>11957</v>
      </c>
      <c r="E437" s="138">
        <v>11957</v>
      </c>
      <c r="F437" s="133" t="s">
        <v>7</v>
      </c>
      <c r="G437" s="139" t="s">
        <v>287</v>
      </c>
      <c r="H437" s="141" t="s">
        <v>311</v>
      </c>
      <c r="I437" s="143" t="s">
        <v>753</v>
      </c>
    </row>
    <row r="438" spans="1:9" s="114" customFormat="1" x14ac:dyDescent="0.25">
      <c r="A438" s="133"/>
      <c r="B438" s="133"/>
      <c r="C438" s="135"/>
      <c r="D438" s="137"/>
      <c r="E438" s="138"/>
      <c r="F438" s="133"/>
      <c r="G438" s="140"/>
      <c r="H438" s="142"/>
      <c r="I438" s="144"/>
    </row>
    <row r="439" spans="1:9" s="114" customFormat="1" x14ac:dyDescent="0.25">
      <c r="A439" s="133">
        <v>194</v>
      </c>
      <c r="B439" s="133" t="s">
        <v>1149</v>
      </c>
      <c r="C439" s="135">
        <v>1.3080000000000001</v>
      </c>
      <c r="D439" s="136">
        <v>11957</v>
      </c>
      <c r="E439" s="113">
        <v>200</v>
      </c>
      <c r="F439" s="92" t="s">
        <v>23</v>
      </c>
      <c r="G439" s="139" t="s">
        <v>287</v>
      </c>
      <c r="H439" s="228"/>
      <c r="I439" s="143" t="s">
        <v>754</v>
      </c>
    </row>
    <row r="440" spans="1:9" s="114" customFormat="1" x14ac:dyDescent="0.25">
      <c r="A440" s="133"/>
      <c r="B440" s="133"/>
      <c r="C440" s="135"/>
      <c r="D440" s="137"/>
      <c r="E440" s="113">
        <v>101</v>
      </c>
      <c r="F440" s="92" t="s">
        <v>7</v>
      </c>
      <c r="G440" s="140"/>
      <c r="H440" s="229"/>
      <c r="I440" s="144"/>
    </row>
    <row r="441" spans="1:9" s="93" customFormat="1" x14ac:dyDescent="0.25">
      <c r="A441" s="58"/>
      <c r="B441" s="67"/>
      <c r="C441" s="54"/>
      <c r="D441" s="72"/>
      <c r="E441" s="53">
        <f>SUM(E439,E435,E433,E431,E429,E427,E425,E421,E419,E414,E413,E410,E408,E405,E402,E400,E398,E396,E437)</f>
        <v>21708</v>
      </c>
      <c r="F441" s="52" t="s">
        <v>7</v>
      </c>
      <c r="G441" s="59"/>
      <c r="H441" s="38"/>
      <c r="I441" s="41"/>
    </row>
    <row r="442" spans="1:9" s="93" customFormat="1" ht="15" customHeight="1" x14ac:dyDescent="0.25">
      <c r="A442" s="169" t="s">
        <v>18</v>
      </c>
      <c r="B442" s="170"/>
      <c r="C442" s="149">
        <f>SUM(C396:C440)</f>
        <v>151.161</v>
      </c>
      <c r="D442" s="71"/>
      <c r="E442" s="53">
        <f>SUM(E404,E412,E397,E439)</f>
        <v>1780</v>
      </c>
      <c r="F442" s="52" t="s">
        <v>23</v>
      </c>
      <c r="G442" s="206" t="s">
        <v>271</v>
      </c>
      <c r="H442" s="226"/>
      <c r="I442" s="126"/>
    </row>
    <row r="443" spans="1:9" s="93" customFormat="1" x14ac:dyDescent="0.25">
      <c r="A443" s="173"/>
      <c r="B443" s="174"/>
      <c r="C443" s="149"/>
      <c r="D443" s="72"/>
      <c r="E443" s="53">
        <f>SUM(E423,E417,)</f>
        <v>1952</v>
      </c>
      <c r="F443" s="52" t="s">
        <v>1</v>
      </c>
      <c r="G443" s="210"/>
      <c r="H443" s="227"/>
      <c r="I443" s="128"/>
    </row>
    <row r="444" spans="1:9" s="93" customFormat="1" ht="15" customHeight="1" x14ac:dyDescent="0.25">
      <c r="A444" s="166" t="s">
        <v>102</v>
      </c>
      <c r="B444" s="167"/>
      <c r="C444" s="167"/>
      <c r="D444" s="167"/>
      <c r="E444" s="167"/>
      <c r="F444" s="167"/>
      <c r="G444" s="167"/>
      <c r="H444" s="167"/>
      <c r="I444" s="168"/>
    </row>
    <row r="445" spans="1:9" s="93" customFormat="1" x14ac:dyDescent="0.25">
      <c r="A445" s="121">
        <v>195</v>
      </c>
      <c r="B445" s="133" t="s">
        <v>41</v>
      </c>
      <c r="C445" s="148">
        <v>4.1180000000000003</v>
      </c>
      <c r="D445" s="157">
        <v>900</v>
      </c>
      <c r="E445" s="156">
        <v>900</v>
      </c>
      <c r="F445" s="147" t="s">
        <v>7</v>
      </c>
      <c r="G445" s="124" t="s">
        <v>274</v>
      </c>
      <c r="H445" s="161" t="s">
        <v>271</v>
      </c>
      <c r="I445" s="129" t="s">
        <v>755</v>
      </c>
    </row>
    <row r="446" spans="1:9" s="93" customFormat="1" x14ac:dyDescent="0.25">
      <c r="A446" s="121"/>
      <c r="B446" s="133"/>
      <c r="C446" s="148"/>
      <c r="D446" s="158"/>
      <c r="E446" s="156"/>
      <c r="F446" s="147"/>
      <c r="G446" s="125"/>
      <c r="H446" s="162"/>
      <c r="I446" s="130"/>
    </row>
    <row r="447" spans="1:9" s="93" customFormat="1" ht="15" customHeight="1" x14ac:dyDescent="0.25">
      <c r="A447" s="121">
        <v>196</v>
      </c>
      <c r="B447" s="133" t="s">
        <v>6</v>
      </c>
      <c r="C447" s="148">
        <v>5.7610000000000001</v>
      </c>
      <c r="D447" s="157">
        <v>1125</v>
      </c>
      <c r="E447" s="156">
        <v>1125</v>
      </c>
      <c r="F447" s="147" t="s">
        <v>1</v>
      </c>
      <c r="G447" s="124" t="s">
        <v>274</v>
      </c>
      <c r="H447" s="161" t="s">
        <v>271</v>
      </c>
      <c r="I447" s="129" t="s">
        <v>756</v>
      </c>
    </row>
    <row r="448" spans="1:9" s="93" customFormat="1" x14ac:dyDescent="0.25">
      <c r="A448" s="121"/>
      <c r="B448" s="133"/>
      <c r="C448" s="148"/>
      <c r="D448" s="158"/>
      <c r="E448" s="156"/>
      <c r="F448" s="147"/>
      <c r="G448" s="125"/>
      <c r="H448" s="162"/>
      <c r="I448" s="130"/>
    </row>
    <row r="449" spans="1:9" s="93" customFormat="1" ht="15" customHeight="1" x14ac:dyDescent="0.25">
      <c r="A449" s="121">
        <v>197</v>
      </c>
      <c r="B449" s="133" t="s">
        <v>103</v>
      </c>
      <c r="C449" s="148">
        <v>2.9409999999999998</v>
      </c>
      <c r="D449" s="157">
        <v>510</v>
      </c>
      <c r="E449" s="156">
        <v>510</v>
      </c>
      <c r="F449" s="147" t="s">
        <v>1</v>
      </c>
      <c r="G449" s="124" t="s">
        <v>274</v>
      </c>
      <c r="H449" s="161" t="s">
        <v>271</v>
      </c>
      <c r="I449" s="129" t="s">
        <v>757</v>
      </c>
    </row>
    <row r="450" spans="1:9" s="93" customFormat="1" x14ac:dyDescent="0.25">
      <c r="A450" s="121"/>
      <c r="B450" s="133"/>
      <c r="C450" s="148"/>
      <c r="D450" s="158"/>
      <c r="E450" s="156"/>
      <c r="F450" s="147"/>
      <c r="G450" s="125"/>
      <c r="H450" s="162"/>
      <c r="I450" s="130"/>
    </row>
    <row r="451" spans="1:9" s="93" customFormat="1" ht="15" customHeight="1" x14ac:dyDescent="0.25">
      <c r="A451" s="121">
        <v>198</v>
      </c>
      <c r="B451" s="133" t="s">
        <v>104</v>
      </c>
      <c r="C451" s="148">
        <v>27.744</v>
      </c>
      <c r="D451" s="157">
        <v>4080</v>
      </c>
      <c r="E451" s="150">
        <v>4080</v>
      </c>
      <c r="F451" s="117" t="s">
        <v>23</v>
      </c>
      <c r="G451" s="124" t="s">
        <v>287</v>
      </c>
      <c r="H451" s="112" t="s">
        <v>312</v>
      </c>
      <c r="I451" s="129" t="s">
        <v>758</v>
      </c>
    </row>
    <row r="452" spans="1:9" s="93" customFormat="1" ht="13.5" customHeight="1" x14ac:dyDescent="0.25">
      <c r="A452" s="121"/>
      <c r="B452" s="133"/>
      <c r="C452" s="148"/>
      <c r="D452" s="199"/>
      <c r="E452" s="194"/>
      <c r="F452" s="195"/>
      <c r="G452" s="217"/>
      <c r="H452" s="112" t="s">
        <v>313</v>
      </c>
      <c r="I452" s="165"/>
    </row>
    <row r="453" spans="1:9" s="93" customFormat="1" ht="14.25" customHeight="1" x14ac:dyDescent="0.25">
      <c r="A453" s="121"/>
      <c r="B453" s="133"/>
      <c r="C453" s="148"/>
      <c r="D453" s="199"/>
      <c r="E453" s="194"/>
      <c r="F453" s="195"/>
      <c r="G453" s="217"/>
      <c r="H453" s="112" t="s">
        <v>314</v>
      </c>
      <c r="I453" s="165"/>
    </row>
    <row r="454" spans="1:9" s="93" customFormat="1" x14ac:dyDescent="0.25">
      <c r="A454" s="121"/>
      <c r="B454" s="133"/>
      <c r="C454" s="148"/>
      <c r="D454" s="158"/>
      <c r="E454" s="151"/>
      <c r="F454" s="118"/>
      <c r="G454" s="125"/>
      <c r="H454" s="112" t="s">
        <v>315</v>
      </c>
      <c r="I454" s="130"/>
    </row>
    <row r="455" spans="1:9" s="93" customFormat="1" ht="15" customHeight="1" x14ac:dyDescent="0.25">
      <c r="A455" s="169" t="s">
        <v>18</v>
      </c>
      <c r="B455" s="170"/>
      <c r="C455" s="149">
        <f>SUM(C445:C454)</f>
        <v>40.564</v>
      </c>
      <c r="D455" s="71"/>
      <c r="E455" s="53">
        <f>SUM(E451)</f>
        <v>4080</v>
      </c>
      <c r="F455" s="52" t="s">
        <v>23</v>
      </c>
      <c r="G455" s="124" t="s">
        <v>271</v>
      </c>
      <c r="H455" s="215"/>
      <c r="I455" s="126"/>
    </row>
    <row r="456" spans="1:9" s="93" customFormat="1" x14ac:dyDescent="0.25">
      <c r="A456" s="171"/>
      <c r="B456" s="172"/>
      <c r="C456" s="149"/>
      <c r="D456" s="74"/>
      <c r="E456" s="53">
        <f>SUM(E445)</f>
        <v>900</v>
      </c>
      <c r="F456" s="52" t="s">
        <v>7</v>
      </c>
      <c r="G456" s="217"/>
      <c r="H456" s="218"/>
      <c r="I456" s="127"/>
    </row>
    <row r="457" spans="1:9" s="93" customFormat="1" x14ac:dyDescent="0.25">
      <c r="A457" s="173"/>
      <c r="B457" s="174"/>
      <c r="C457" s="149"/>
      <c r="D457" s="72"/>
      <c r="E457" s="53">
        <f>SUM(E453,E449,E447)</f>
        <v>1635</v>
      </c>
      <c r="F457" s="52" t="s">
        <v>1</v>
      </c>
      <c r="G457" s="125"/>
      <c r="H457" s="216"/>
      <c r="I457" s="128"/>
    </row>
    <row r="458" spans="1:9" s="93" customFormat="1" ht="15" customHeight="1" x14ac:dyDescent="0.25">
      <c r="A458" s="166" t="s">
        <v>105</v>
      </c>
      <c r="B458" s="167"/>
      <c r="C458" s="167"/>
      <c r="D458" s="167"/>
      <c r="E458" s="167"/>
      <c r="F458" s="167"/>
      <c r="G458" s="167"/>
      <c r="H458" s="167"/>
      <c r="I458" s="168"/>
    </row>
    <row r="459" spans="1:9" s="93" customFormat="1" x14ac:dyDescent="0.25">
      <c r="A459" s="121">
        <v>199</v>
      </c>
      <c r="B459" s="133" t="s">
        <v>58</v>
      </c>
      <c r="C459" s="391">
        <v>4.9880000000000004</v>
      </c>
      <c r="D459" s="197" t="s">
        <v>915</v>
      </c>
      <c r="E459" s="156">
        <v>1425</v>
      </c>
      <c r="F459" s="147" t="s">
        <v>1</v>
      </c>
      <c r="G459" s="124" t="s">
        <v>274</v>
      </c>
      <c r="H459" s="161" t="s">
        <v>271</v>
      </c>
      <c r="I459" s="129" t="s">
        <v>759</v>
      </c>
    </row>
    <row r="460" spans="1:9" s="93" customFormat="1" x14ac:dyDescent="0.25">
      <c r="A460" s="121"/>
      <c r="B460" s="133"/>
      <c r="C460" s="392"/>
      <c r="D460" s="198"/>
      <c r="E460" s="156"/>
      <c r="F460" s="147"/>
      <c r="G460" s="125"/>
      <c r="H460" s="162"/>
      <c r="I460" s="130"/>
    </row>
    <row r="461" spans="1:9" s="93" customFormat="1" x14ac:dyDescent="0.25">
      <c r="A461" s="131">
        <v>200</v>
      </c>
      <c r="B461" s="145" t="s">
        <v>316</v>
      </c>
      <c r="C461" s="159">
        <v>10.284000000000001</v>
      </c>
      <c r="D461" s="197" t="s">
        <v>916</v>
      </c>
      <c r="E461" s="150">
        <v>2571</v>
      </c>
      <c r="F461" s="117" t="s">
        <v>1</v>
      </c>
      <c r="G461" s="117" t="s">
        <v>287</v>
      </c>
      <c r="H461" s="116" t="s">
        <v>317</v>
      </c>
      <c r="I461" s="129" t="s">
        <v>760</v>
      </c>
    </row>
    <row r="462" spans="1:9" s="93" customFormat="1" x14ac:dyDescent="0.25">
      <c r="A462" s="132"/>
      <c r="B462" s="178"/>
      <c r="C462" s="244"/>
      <c r="D462" s="248"/>
      <c r="E462" s="194"/>
      <c r="F462" s="195"/>
      <c r="G462" s="195"/>
      <c r="H462" s="116" t="s">
        <v>318</v>
      </c>
      <c r="I462" s="165"/>
    </row>
    <row r="463" spans="1:9" s="93" customFormat="1" x14ac:dyDescent="0.25">
      <c r="A463" s="134"/>
      <c r="B463" s="146"/>
      <c r="C463" s="160"/>
      <c r="D463" s="198"/>
      <c r="E463" s="151"/>
      <c r="F463" s="118"/>
      <c r="G463" s="118"/>
      <c r="H463" s="116" t="s">
        <v>319</v>
      </c>
      <c r="I463" s="130"/>
    </row>
    <row r="464" spans="1:9" s="93" customFormat="1" ht="15" customHeight="1" x14ac:dyDescent="0.25">
      <c r="A464" s="166" t="s">
        <v>18</v>
      </c>
      <c r="B464" s="167"/>
      <c r="C464" s="53">
        <f>SUM(C459:C463)</f>
        <v>15.272000000000002</v>
      </c>
      <c r="D464" s="66"/>
      <c r="E464" s="53">
        <f>SUM(E459,E461)</f>
        <v>3996</v>
      </c>
      <c r="F464" s="52" t="s">
        <v>1</v>
      </c>
      <c r="G464" s="154" t="s">
        <v>271</v>
      </c>
      <c r="H464" s="279"/>
      <c r="I464" s="95"/>
    </row>
    <row r="465" spans="1:9" s="93" customFormat="1" ht="15" customHeight="1" x14ac:dyDescent="0.25">
      <c r="A465" s="166" t="s">
        <v>106</v>
      </c>
      <c r="B465" s="167"/>
      <c r="C465" s="167"/>
      <c r="D465" s="167"/>
      <c r="E465" s="167"/>
      <c r="F465" s="167"/>
      <c r="G465" s="167"/>
      <c r="H465" s="167"/>
      <c r="I465" s="168"/>
    </row>
    <row r="466" spans="1:9" s="93" customFormat="1" x14ac:dyDescent="0.25">
      <c r="A466" s="121">
        <v>201</v>
      </c>
      <c r="B466" s="133" t="s">
        <v>71</v>
      </c>
      <c r="C466" s="159">
        <v>4.4980000000000002</v>
      </c>
      <c r="D466" s="157">
        <v>1285</v>
      </c>
      <c r="E466" s="156">
        <v>1285</v>
      </c>
      <c r="F466" s="147" t="s">
        <v>1</v>
      </c>
      <c r="G466" s="124" t="s">
        <v>274</v>
      </c>
      <c r="H466" s="161" t="s">
        <v>271</v>
      </c>
      <c r="I466" s="129" t="s">
        <v>761</v>
      </c>
    </row>
    <row r="467" spans="1:9" s="93" customFormat="1" x14ac:dyDescent="0.25">
      <c r="A467" s="121"/>
      <c r="B467" s="133"/>
      <c r="C467" s="160"/>
      <c r="D467" s="158"/>
      <c r="E467" s="156"/>
      <c r="F467" s="147"/>
      <c r="G467" s="125"/>
      <c r="H467" s="162"/>
      <c r="I467" s="130"/>
    </row>
    <row r="468" spans="1:9" s="93" customFormat="1" ht="15" customHeight="1" x14ac:dyDescent="0.25">
      <c r="A468" s="121">
        <v>202</v>
      </c>
      <c r="B468" s="133" t="s">
        <v>107</v>
      </c>
      <c r="C468" s="159">
        <v>0.7</v>
      </c>
      <c r="D468" s="157">
        <v>200</v>
      </c>
      <c r="E468" s="156">
        <v>200</v>
      </c>
      <c r="F468" s="147" t="s">
        <v>1</v>
      </c>
      <c r="G468" s="124" t="s">
        <v>274</v>
      </c>
      <c r="H468" s="161" t="s">
        <v>271</v>
      </c>
      <c r="I468" s="129" t="s">
        <v>762</v>
      </c>
    </row>
    <row r="469" spans="1:9" s="93" customFormat="1" x14ac:dyDescent="0.25">
      <c r="A469" s="121"/>
      <c r="B469" s="133"/>
      <c r="C469" s="160"/>
      <c r="D469" s="158"/>
      <c r="E469" s="156"/>
      <c r="F469" s="147"/>
      <c r="G469" s="125"/>
      <c r="H469" s="162"/>
      <c r="I469" s="130"/>
    </row>
    <row r="470" spans="1:9" s="93" customFormat="1" ht="15" customHeight="1" x14ac:dyDescent="0.25">
      <c r="A470" s="121">
        <v>203</v>
      </c>
      <c r="B470" s="133" t="s">
        <v>43</v>
      </c>
      <c r="C470" s="159">
        <v>0.86099999999999999</v>
      </c>
      <c r="D470" s="157">
        <v>246</v>
      </c>
      <c r="E470" s="156">
        <v>246</v>
      </c>
      <c r="F470" s="147" t="s">
        <v>1</v>
      </c>
      <c r="G470" s="124" t="s">
        <v>274</v>
      </c>
      <c r="H470" s="161" t="s">
        <v>271</v>
      </c>
      <c r="I470" s="129" t="s">
        <v>1035</v>
      </c>
    </row>
    <row r="471" spans="1:9" s="93" customFormat="1" ht="23.25" customHeight="1" x14ac:dyDescent="0.25">
      <c r="A471" s="121"/>
      <c r="B471" s="133"/>
      <c r="C471" s="160"/>
      <c r="D471" s="158"/>
      <c r="E471" s="156"/>
      <c r="F471" s="147"/>
      <c r="G471" s="125"/>
      <c r="H471" s="162"/>
      <c r="I471" s="130"/>
    </row>
    <row r="472" spans="1:9" s="93" customFormat="1" ht="15" customHeight="1" x14ac:dyDescent="0.25">
      <c r="A472" s="121">
        <v>204</v>
      </c>
      <c r="B472" s="133" t="s">
        <v>992</v>
      </c>
      <c r="C472" s="159">
        <v>3</v>
      </c>
      <c r="D472" s="157">
        <v>246</v>
      </c>
      <c r="E472" s="156">
        <v>1000</v>
      </c>
      <c r="F472" s="147" t="s">
        <v>1</v>
      </c>
      <c r="G472" s="124" t="s">
        <v>274</v>
      </c>
      <c r="H472" s="161" t="s">
        <v>271</v>
      </c>
      <c r="I472" s="129" t="s">
        <v>1150</v>
      </c>
    </row>
    <row r="473" spans="1:9" s="93" customFormat="1" ht="23.25" customHeight="1" x14ac:dyDescent="0.25">
      <c r="A473" s="121"/>
      <c r="B473" s="133"/>
      <c r="C473" s="160"/>
      <c r="D473" s="158"/>
      <c r="E473" s="156"/>
      <c r="F473" s="147"/>
      <c r="G473" s="125"/>
      <c r="H473" s="162"/>
      <c r="I473" s="130"/>
    </row>
    <row r="474" spans="1:9" s="93" customFormat="1" ht="24.75" customHeight="1" x14ac:dyDescent="0.25">
      <c r="A474" s="166" t="s">
        <v>18</v>
      </c>
      <c r="B474" s="167"/>
      <c r="C474" s="53">
        <f>SUM(C466:C473)</f>
        <v>9.0590000000000011</v>
      </c>
      <c r="D474" s="66"/>
      <c r="E474" s="53">
        <f>SUM(E472,E470,E468,E466)</f>
        <v>2731</v>
      </c>
      <c r="F474" s="52" t="s">
        <v>1</v>
      </c>
      <c r="G474" s="154" t="s">
        <v>271</v>
      </c>
      <c r="H474" s="279"/>
      <c r="I474" s="95"/>
    </row>
    <row r="475" spans="1:9" s="93" customFormat="1" ht="18" customHeight="1" x14ac:dyDescent="0.25">
      <c r="A475" s="238" t="s">
        <v>244</v>
      </c>
      <c r="B475" s="239"/>
      <c r="C475" s="318">
        <f>SUM(C442,C455,C464,C474)</f>
        <v>216.05599999999998</v>
      </c>
      <c r="D475" s="85"/>
      <c r="E475" s="84">
        <f>SUM(E455,E442)</f>
        <v>5860</v>
      </c>
      <c r="F475" s="52" t="s">
        <v>23</v>
      </c>
      <c r="G475" s="185">
        <f>SUM(E475,E476,E477)</f>
        <v>38782</v>
      </c>
      <c r="H475" s="221"/>
      <c r="I475" s="126"/>
    </row>
    <row r="476" spans="1:9" s="93" customFormat="1" ht="22.5" customHeight="1" x14ac:dyDescent="0.25">
      <c r="A476" s="240"/>
      <c r="B476" s="241"/>
      <c r="C476" s="319"/>
      <c r="D476" s="86"/>
      <c r="E476" s="84">
        <f>SUM(E456,E441,)</f>
        <v>22608</v>
      </c>
      <c r="F476" s="52" t="s">
        <v>7</v>
      </c>
      <c r="G476" s="187"/>
      <c r="H476" s="222"/>
      <c r="I476" s="127"/>
    </row>
    <row r="477" spans="1:9" s="93" customFormat="1" ht="15" customHeight="1" x14ac:dyDescent="0.25">
      <c r="A477" s="242"/>
      <c r="B477" s="243"/>
      <c r="C477" s="320"/>
      <c r="D477" s="87"/>
      <c r="E477" s="84">
        <f>SUM(E474,E457,E464,E443)</f>
        <v>10314</v>
      </c>
      <c r="F477" s="52" t="s">
        <v>1</v>
      </c>
      <c r="G477" s="189"/>
      <c r="H477" s="223"/>
      <c r="I477" s="128"/>
    </row>
    <row r="478" spans="1:9" s="93" customFormat="1" ht="21" customHeight="1" x14ac:dyDescent="0.25">
      <c r="A478" s="252" t="s">
        <v>247</v>
      </c>
      <c r="B478" s="253"/>
      <c r="C478" s="253"/>
      <c r="D478" s="253"/>
      <c r="E478" s="253"/>
      <c r="F478" s="253"/>
      <c r="G478" s="253"/>
      <c r="H478" s="253"/>
      <c r="I478" s="254"/>
    </row>
    <row r="479" spans="1:9" s="93" customFormat="1" ht="24" customHeight="1" x14ac:dyDescent="0.25">
      <c r="A479" s="166" t="s">
        <v>108</v>
      </c>
      <c r="B479" s="167"/>
      <c r="C479" s="167"/>
      <c r="D479" s="167"/>
      <c r="E479" s="167"/>
      <c r="F479" s="167"/>
      <c r="G479" s="167"/>
      <c r="H479" s="167"/>
      <c r="I479" s="168"/>
    </row>
    <row r="480" spans="1:9" s="11" customFormat="1" ht="22.5" customHeight="1" x14ac:dyDescent="0.25">
      <c r="A480" s="121">
        <v>205</v>
      </c>
      <c r="B480" s="133" t="s">
        <v>56</v>
      </c>
      <c r="C480" s="148">
        <v>3.57</v>
      </c>
      <c r="D480" s="157">
        <v>751</v>
      </c>
      <c r="E480" s="49">
        <v>317</v>
      </c>
      <c r="F480" s="46" t="s">
        <v>23</v>
      </c>
      <c r="G480" s="124" t="s">
        <v>274</v>
      </c>
      <c r="H480" s="161" t="s">
        <v>271</v>
      </c>
      <c r="I480" s="129" t="s">
        <v>763</v>
      </c>
    </row>
    <row r="481" spans="1:9" s="11" customFormat="1" x14ac:dyDescent="0.25">
      <c r="A481" s="121"/>
      <c r="B481" s="133"/>
      <c r="C481" s="148"/>
      <c r="D481" s="158"/>
      <c r="E481" s="49">
        <v>434</v>
      </c>
      <c r="F481" s="46" t="s">
        <v>7</v>
      </c>
      <c r="G481" s="125"/>
      <c r="H481" s="162"/>
      <c r="I481" s="130"/>
    </row>
    <row r="482" spans="1:9" s="93" customFormat="1" ht="17.25" customHeight="1" x14ac:dyDescent="0.25">
      <c r="A482" s="121">
        <v>206</v>
      </c>
      <c r="B482" s="133" t="s">
        <v>109</v>
      </c>
      <c r="C482" s="148">
        <v>14.445</v>
      </c>
      <c r="D482" s="157">
        <v>2895</v>
      </c>
      <c r="E482" s="150">
        <v>2730</v>
      </c>
      <c r="F482" s="117" t="s">
        <v>23</v>
      </c>
      <c r="G482" s="124" t="s">
        <v>274</v>
      </c>
      <c r="H482" s="161" t="s">
        <v>271</v>
      </c>
      <c r="I482" s="129" t="s">
        <v>764</v>
      </c>
    </row>
    <row r="483" spans="1:9" s="93" customFormat="1" x14ac:dyDescent="0.25">
      <c r="A483" s="121"/>
      <c r="B483" s="133"/>
      <c r="C483" s="148"/>
      <c r="D483" s="199"/>
      <c r="E483" s="151"/>
      <c r="F483" s="118"/>
      <c r="G483" s="217"/>
      <c r="H483" s="179"/>
      <c r="I483" s="165"/>
    </row>
    <row r="484" spans="1:9" s="93" customFormat="1" x14ac:dyDescent="0.25">
      <c r="A484" s="121"/>
      <c r="B484" s="133"/>
      <c r="C484" s="148"/>
      <c r="D484" s="158"/>
      <c r="E484" s="49">
        <v>1335</v>
      </c>
      <c r="F484" s="45" t="s">
        <v>1</v>
      </c>
      <c r="G484" s="125"/>
      <c r="H484" s="162"/>
      <c r="I484" s="130"/>
    </row>
    <row r="485" spans="1:9" s="93" customFormat="1" ht="15" customHeight="1" x14ac:dyDescent="0.25">
      <c r="A485" s="121">
        <v>207</v>
      </c>
      <c r="B485" s="133" t="s">
        <v>110</v>
      </c>
      <c r="C485" s="148">
        <v>3.5659999999999998</v>
      </c>
      <c r="D485" s="157">
        <v>1002</v>
      </c>
      <c r="E485" s="156">
        <v>1002</v>
      </c>
      <c r="F485" s="147" t="s">
        <v>7</v>
      </c>
      <c r="G485" s="124" t="s">
        <v>274</v>
      </c>
      <c r="H485" s="161" t="s">
        <v>271</v>
      </c>
      <c r="I485" s="129" t="s">
        <v>765</v>
      </c>
    </row>
    <row r="486" spans="1:9" s="93" customFormat="1" x14ac:dyDescent="0.25">
      <c r="A486" s="121"/>
      <c r="B486" s="133"/>
      <c r="C486" s="148"/>
      <c r="D486" s="158"/>
      <c r="E486" s="156"/>
      <c r="F486" s="147"/>
      <c r="G486" s="125"/>
      <c r="H486" s="162"/>
      <c r="I486" s="130"/>
    </row>
    <row r="487" spans="1:9" s="93" customFormat="1" ht="15" customHeight="1" x14ac:dyDescent="0.25">
      <c r="A487" s="121">
        <v>208</v>
      </c>
      <c r="B487" s="133" t="s">
        <v>37</v>
      </c>
      <c r="C487" s="148">
        <v>2.444</v>
      </c>
      <c r="D487" s="157">
        <v>581</v>
      </c>
      <c r="E487" s="49">
        <v>541</v>
      </c>
      <c r="F487" s="45" t="s">
        <v>7</v>
      </c>
      <c r="G487" s="124" t="s">
        <v>274</v>
      </c>
      <c r="H487" s="161" t="s">
        <v>271</v>
      </c>
      <c r="I487" s="129" t="s">
        <v>766</v>
      </c>
    </row>
    <row r="488" spans="1:9" s="93" customFormat="1" x14ac:dyDescent="0.25">
      <c r="A488" s="121"/>
      <c r="B488" s="133"/>
      <c r="C488" s="148"/>
      <c r="D488" s="158"/>
      <c r="E488" s="49">
        <v>40</v>
      </c>
      <c r="F488" s="45" t="s">
        <v>23</v>
      </c>
      <c r="G488" s="125"/>
      <c r="H488" s="162"/>
      <c r="I488" s="130"/>
    </row>
    <row r="489" spans="1:9" s="93" customFormat="1" ht="15" customHeight="1" x14ac:dyDescent="0.25">
      <c r="A489" s="121">
        <v>209</v>
      </c>
      <c r="B489" s="133" t="s">
        <v>24</v>
      </c>
      <c r="C489" s="148">
        <v>3.2639999999999998</v>
      </c>
      <c r="D489" s="157">
        <v>751</v>
      </c>
      <c r="E489" s="49">
        <v>660</v>
      </c>
      <c r="F489" s="45" t="s">
        <v>7</v>
      </c>
      <c r="G489" s="124" t="s">
        <v>274</v>
      </c>
      <c r="H489" s="161" t="s">
        <v>271</v>
      </c>
      <c r="I489" s="129" t="s">
        <v>767</v>
      </c>
    </row>
    <row r="490" spans="1:9" s="93" customFormat="1" x14ac:dyDescent="0.25">
      <c r="A490" s="121"/>
      <c r="B490" s="133"/>
      <c r="C490" s="148"/>
      <c r="D490" s="158"/>
      <c r="E490" s="49">
        <v>91</v>
      </c>
      <c r="F490" s="45" t="s">
        <v>23</v>
      </c>
      <c r="G490" s="125"/>
      <c r="H490" s="162"/>
      <c r="I490" s="130"/>
    </row>
    <row r="491" spans="1:9" s="93" customFormat="1" ht="15" customHeight="1" x14ac:dyDescent="0.25">
      <c r="A491" s="121">
        <v>210</v>
      </c>
      <c r="B491" s="133" t="s">
        <v>33</v>
      </c>
      <c r="C491" s="148">
        <v>4.68</v>
      </c>
      <c r="D491" s="157">
        <v>821</v>
      </c>
      <c r="E491" s="150">
        <v>821</v>
      </c>
      <c r="F491" s="131" t="s">
        <v>23</v>
      </c>
      <c r="G491" s="124" t="s">
        <v>274</v>
      </c>
      <c r="H491" s="161" t="s">
        <v>271</v>
      </c>
      <c r="I491" s="129" t="s">
        <v>768</v>
      </c>
    </row>
    <row r="492" spans="1:9" s="93" customFormat="1" x14ac:dyDescent="0.25">
      <c r="A492" s="121"/>
      <c r="B492" s="133"/>
      <c r="C492" s="148"/>
      <c r="D492" s="158"/>
      <c r="E492" s="151"/>
      <c r="F492" s="134"/>
      <c r="G492" s="125"/>
      <c r="H492" s="162"/>
      <c r="I492" s="130"/>
    </row>
    <row r="493" spans="1:9" s="93" customFormat="1" ht="15" customHeight="1" x14ac:dyDescent="0.25">
      <c r="A493" s="121">
        <v>211</v>
      </c>
      <c r="B493" s="133" t="s">
        <v>0</v>
      </c>
      <c r="C493" s="148">
        <v>3.0750000000000002</v>
      </c>
      <c r="D493" s="157">
        <v>555</v>
      </c>
      <c r="E493" s="49">
        <v>405</v>
      </c>
      <c r="F493" s="45" t="s">
        <v>23</v>
      </c>
      <c r="G493" s="124" t="s">
        <v>274</v>
      </c>
      <c r="H493" s="161" t="s">
        <v>271</v>
      </c>
      <c r="I493" s="129" t="s">
        <v>769</v>
      </c>
    </row>
    <row r="494" spans="1:9" s="93" customFormat="1" x14ac:dyDescent="0.25">
      <c r="A494" s="121"/>
      <c r="B494" s="133"/>
      <c r="C494" s="148"/>
      <c r="D494" s="158"/>
      <c r="E494" s="49">
        <v>150</v>
      </c>
      <c r="F494" s="45" t="s">
        <v>7</v>
      </c>
      <c r="G494" s="125"/>
      <c r="H494" s="162"/>
      <c r="I494" s="130"/>
    </row>
    <row r="495" spans="1:9" s="93" customFormat="1" ht="15" customHeight="1" x14ac:dyDescent="0.25">
      <c r="A495" s="121">
        <v>212</v>
      </c>
      <c r="B495" s="133" t="s">
        <v>111</v>
      </c>
      <c r="C495" s="148">
        <v>1.528</v>
      </c>
      <c r="D495" s="157">
        <v>408</v>
      </c>
      <c r="E495" s="393">
        <v>408</v>
      </c>
      <c r="F495" s="117" t="s">
        <v>7</v>
      </c>
      <c r="G495" s="124" t="s">
        <v>274</v>
      </c>
      <c r="H495" s="161" t="s">
        <v>271</v>
      </c>
      <c r="I495" s="129" t="s">
        <v>770</v>
      </c>
    </row>
    <row r="496" spans="1:9" s="93" customFormat="1" x14ac:dyDescent="0.25">
      <c r="A496" s="121"/>
      <c r="B496" s="133"/>
      <c r="C496" s="148"/>
      <c r="D496" s="158"/>
      <c r="E496" s="394"/>
      <c r="F496" s="118"/>
      <c r="G496" s="125"/>
      <c r="H496" s="162"/>
      <c r="I496" s="130"/>
    </row>
    <row r="497" spans="1:9" s="93" customFormat="1" ht="15" customHeight="1" x14ac:dyDescent="0.25">
      <c r="A497" s="121">
        <v>213</v>
      </c>
      <c r="B497" s="133" t="s">
        <v>112</v>
      </c>
      <c r="C497" s="148">
        <v>1.99</v>
      </c>
      <c r="D497" s="157">
        <v>540</v>
      </c>
      <c r="E497" s="393">
        <v>540</v>
      </c>
      <c r="F497" s="117" t="s">
        <v>1</v>
      </c>
      <c r="G497" s="124" t="s">
        <v>274</v>
      </c>
      <c r="H497" s="161" t="s">
        <v>271</v>
      </c>
      <c r="I497" s="129" t="s">
        <v>771</v>
      </c>
    </row>
    <row r="498" spans="1:9" s="93" customFormat="1" x14ac:dyDescent="0.25">
      <c r="A498" s="121"/>
      <c r="B498" s="133"/>
      <c r="C498" s="148"/>
      <c r="D498" s="158"/>
      <c r="E498" s="394"/>
      <c r="F498" s="118"/>
      <c r="G498" s="125"/>
      <c r="H498" s="162"/>
      <c r="I498" s="130"/>
    </row>
    <row r="499" spans="1:9" s="11" customFormat="1" ht="15" customHeight="1" x14ac:dyDescent="0.25">
      <c r="A499" s="121">
        <v>214</v>
      </c>
      <c r="B499" s="133" t="s">
        <v>3</v>
      </c>
      <c r="C499" s="148">
        <v>3.8479999999999999</v>
      </c>
      <c r="D499" s="157">
        <v>966</v>
      </c>
      <c r="E499" s="49">
        <v>696</v>
      </c>
      <c r="F499" s="45" t="s">
        <v>7</v>
      </c>
      <c r="G499" s="124" t="s">
        <v>274</v>
      </c>
      <c r="H499" s="161" t="s">
        <v>271</v>
      </c>
      <c r="I499" s="129" t="s">
        <v>772</v>
      </c>
    </row>
    <row r="500" spans="1:9" s="11" customFormat="1" x14ac:dyDescent="0.25">
      <c r="A500" s="121"/>
      <c r="B500" s="133"/>
      <c r="C500" s="148"/>
      <c r="D500" s="158"/>
      <c r="E500" s="49">
        <v>270</v>
      </c>
      <c r="F500" s="45" t="s">
        <v>23</v>
      </c>
      <c r="G500" s="125"/>
      <c r="H500" s="162"/>
      <c r="I500" s="130"/>
    </row>
    <row r="501" spans="1:9" s="93" customFormat="1" ht="15" customHeight="1" x14ac:dyDescent="0.25">
      <c r="A501" s="121">
        <v>215</v>
      </c>
      <c r="B501" s="133" t="s">
        <v>113</v>
      </c>
      <c r="C501" s="148">
        <v>2.468</v>
      </c>
      <c r="D501" s="157">
        <v>509</v>
      </c>
      <c r="E501" s="49">
        <v>334</v>
      </c>
      <c r="F501" s="45" t="s">
        <v>7</v>
      </c>
      <c r="G501" s="124" t="s">
        <v>274</v>
      </c>
      <c r="H501" s="161" t="s">
        <v>271</v>
      </c>
      <c r="I501" s="129" t="s">
        <v>773</v>
      </c>
    </row>
    <row r="502" spans="1:9" s="93" customFormat="1" x14ac:dyDescent="0.25">
      <c r="A502" s="121"/>
      <c r="B502" s="133"/>
      <c r="C502" s="148"/>
      <c r="D502" s="158"/>
      <c r="E502" s="49">
        <v>175</v>
      </c>
      <c r="F502" s="45" t="s">
        <v>23</v>
      </c>
      <c r="G502" s="125"/>
      <c r="H502" s="162"/>
      <c r="I502" s="130"/>
    </row>
    <row r="503" spans="1:9" s="93" customFormat="1" x14ac:dyDescent="0.25">
      <c r="A503" s="121">
        <v>216</v>
      </c>
      <c r="B503" s="145" t="s">
        <v>32</v>
      </c>
      <c r="C503" s="148">
        <v>3.1619999999999999</v>
      </c>
      <c r="D503" s="157">
        <v>676</v>
      </c>
      <c r="E503" s="49">
        <v>526</v>
      </c>
      <c r="F503" s="45" t="s">
        <v>7</v>
      </c>
      <c r="G503" s="124" t="s">
        <v>274</v>
      </c>
      <c r="H503" s="161" t="s">
        <v>271</v>
      </c>
      <c r="I503" s="129" t="s">
        <v>774</v>
      </c>
    </row>
    <row r="504" spans="1:9" s="93" customFormat="1" x14ac:dyDescent="0.25">
      <c r="A504" s="121"/>
      <c r="B504" s="146"/>
      <c r="C504" s="148"/>
      <c r="D504" s="158"/>
      <c r="E504" s="49">
        <v>150</v>
      </c>
      <c r="F504" s="45" t="s">
        <v>23</v>
      </c>
      <c r="G504" s="125"/>
      <c r="H504" s="162"/>
      <c r="I504" s="130"/>
    </row>
    <row r="505" spans="1:9" s="93" customFormat="1" x14ac:dyDescent="0.25">
      <c r="A505" s="121">
        <v>217</v>
      </c>
      <c r="B505" s="145" t="s">
        <v>385</v>
      </c>
      <c r="C505" s="159">
        <v>3.4950000000000001</v>
      </c>
      <c r="D505" s="157">
        <v>1165</v>
      </c>
      <c r="E505" s="150">
        <v>1165</v>
      </c>
      <c r="F505" s="147" t="s">
        <v>7</v>
      </c>
      <c r="G505" s="124" t="s">
        <v>274</v>
      </c>
      <c r="H505" s="161" t="s">
        <v>271</v>
      </c>
      <c r="I505" s="129" t="s">
        <v>775</v>
      </c>
    </row>
    <row r="506" spans="1:9" s="93" customFormat="1" x14ac:dyDescent="0.25">
      <c r="A506" s="121"/>
      <c r="B506" s="146"/>
      <c r="C506" s="160"/>
      <c r="D506" s="158"/>
      <c r="E506" s="151"/>
      <c r="F506" s="147"/>
      <c r="G506" s="125"/>
      <c r="H506" s="162"/>
      <c r="I506" s="130"/>
    </row>
    <row r="507" spans="1:9" s="93" customFormat="1" x14ac:dyDescent="0.25">
      <c r="A507" s="121">
        <v>218</v>
      </c>
      <c r="B507" s="145" t="s">
        <v>384</v>
      </c>
      <c r="C507" s="159">
        <v>1.1739999999999999</v>
      </c>
      <c r="D507" s="157">
        <v>1165</v>
      </c>
      <c r="E507" s="150">
        <v>600</v>
      </c>
      <c r="F507" s="147" t="s">
        <v>1</v>
      </c>
      <c r="G507" s="124" t="s">
        <v>274</v>
      </c>
      <c r="H507" s="161" t="s">
        <v>271</v>
      </c>
      <c r="I507" s="129" t="s">
        <v>776</v>
      </c>
    </row>
    <row r="508" spans="1:9" s="93" customFormat="1" x14ac:dyDescent="0.25">
      <c r="A508" s="121"/>
      <c r="B508" s="146"/>
      <c r="C508" s="160"/>
      <c r="D508" s="158"/>
      <c r="E508" s="151"/>
      <c r="F508" s="147"/>
      <c r="G508" s="125"/>
      <c r="H508" s="162"/>
      <c r="I508" s="130"/>
    </row>
    <row r="509" spans="1:9" s="93" customFormat="1" x14ac:dyDescent="0.25">
      <c r="A509" s="121">
        <v>219</v>
      </c>
      <c r="B509" s="145" t="s">
        <v>42</v>
      </c>
      <c r="C509" s="159">
        <v>1.57</v>
      </c>
      <c r="D509" s="157">
        <v>1165</v>
      </c>
      <c r="E509" s="150">
        <v>800</v>
      </c>
      <c r="F509" s="147" t="s">
        <v>1</v>
      </c>
      <c r="G509" s="124" t="s">
        <v>274</v>
      </c>
      <c r="H509" s="161" t="s">
        <v>271</v>
      </c>
      <c r="I509" s="129" t="s">
        <v>777</v>
      </c>
    </row>
    <row r="510" spans="1:9" s="93" customFormat="1" x14ac:dyDescent="0.25">
      <c r="A510" s="121"/>
      <c r="B510" s="146"/>
      <c r="C510" s="160"/>
      <c r="D510" s="158"/>
      <c r="E510" s="151"/>
      <c r="F510" s="147"/>
      <c r="G510" s="125"/>
      <c r="H510" s="162"/>
      <c r="I510" s="130"/>
    </row>
    <row r="511" spans="1:9" s="93" customFormat="1" x14ac:dyDescent="0.25">
      <c r="A511" s="121">
        <v>220</v>
      </c>
      <c r="B511" s="145" t="s">
        <v>951</v>
      </c>
      <c r="C511" s="159">
        <v>1.847</v>
      </c>
      <c r="D511" s="157">
        <v>1165</v>
      </c>
      <c r="E511" s="150">
        <v>900</v>
      </c>
      <c r="F511" s="147" t="s">
        <v>1</v>
      </c>
      <c r="G511" s="124" t="s">
        <v>274</v>
      </c>
      <c r="H511" s="161" t="s">
        <v>271</v>
      </c>
      <c r="I511" s="129" t="s">
        <v>778</v>
      </c>
    </row>
    <row r="512" spans="1:9" s="93" customFormat="1" x14ac:dyDescent="0.25">
      <c r="A512" s="121"/>
      <c r="B512" s="146"/>
      <c r="C512" s="160"/>
      <c r="D512" s="158"/>
      <c r="E512" s="151"/>
      <c r="F512" s="147"/>
      <c r="G512" s="125"/>
      <c r="H512" s="162"/>
      <c r="I512" s="130"/>
    </row>
    <row r="513" spans="1:9" s="93" customFormat="1" x14ac:dyDescent="0.25">
      <c r="A513" s="121">
        <v>221</v>
      </c>
      <c r="B513" s="145" t="s">
        <v>965</v>
      </c>
      <c r="C513" s="159">
        <v>2.64</v>
      </c>
      <c r="D513" s="157">
        <v>1165</v>
      </c>
      <c r="E513" s="150">
        <v>1200</v>
      </c>
      <c r="F513" s="147" t="s">
        <v>1</v>
      </c>
      <c r="G513" s="124" t="s">
        <v>274</v>
      </c>
      <c r="H513" s="161" t="s">
        <v>271</v>
      </c>
      <c r="I513" s="129" t="s">
        <v>779</v>
      </c>
    </row>
    <row r="514" spans="1:9" s="93" customFormat="1" x14ac:dyDescent="0.25">
      <c r="A514" s="121"/>
      <c r="B514" s="146"/>
      <c r="C514" s="160"/>
      <c r="D514" s="158"/>
      <c r="E514" s="151"/>
      <c r="F514" s="147"/>
      <c r="G514" s="125"/>
      <c r="H514" s="162"/>
      <c r="I514" s="130"/>
    </row>
    <row r="515" spans="1:9" s="93" customFormat="1" x14ac:dyDescent="0.25">
      <c r="A515" s="121">
        <v>222</v>
      </c>
      <c r="B515" s="145" t="s">
        <v>966</v>
      </c>
      <c r="C515" s="159">
        <v>3.6</v>
      </c>
      <c r="D515" s="157">
        <v>1165</v>
      </c>
      <c r="E515" s="150">
        <v>1200</v>
      </c>
      <c r="F515" s="147" t="s">
        <v>1</v>
      </c>
      <c r="G515" s="124" t="s">
        <v>274</v>
      </c>
      <c r="H515" s="161" t="s">
        <v>271</v>
      </c>
      <c r="I515" s="129" t="s">
        <v>780</v>
      </c>
    </row>
    <row r="516" spans="1:9" s="93" customFormat="1" x14ac:dyDescent="0.25">
      <c r="A516" s="121"/>
      <c r="B516" s="146"/>
      <c r="C516" s="160"/>
      <c r="D516" s="158"/>
      <c r="E516" s="151"/>
      <c r="F516" s="147"/>
      <c r="G516" s="125"/>
      <c r="H516" s="162"/>
      <c r="I516" s="130"/>
    </row>
    <row r="517" spans="1:9" s="93" customFormat="1" ht="15.75" customHeight="1" x14ac:dyDescent="0.25">
      <c r="A517" s="121">
        <v>223</v>
      </c>
      <c r="B517" s="145" t="s">
        <v>967</v>
      </c>
      <c r="C517" s="159">
        <v>3.2</v>
      </c>
      <c r="D517" s="157">
        <v>1165</v>
      </c>
      <c r="E517" s="150">
        <v>900</v>
      </c>
      <c r="F517" s="147" t="s">
        <v>1</v>
      </c>
      <c r="G517" s="124" t="s">
        <v>274</v>
      </c>
      <c r="H517" s="161" t="s">
        <v>271</v>
      </c>
      <c r="I517" s="129" t="s">
        <v>781</v>
      </c>
    </row>
    <row r="518" spans="1:9" s="93" customFormat="1" x14ac:dyDescent="0.25">
      <c r="A518" s="121"/>
      <c r="B518" s="146"/>
      <c r="C518" s="160"/>
      <c r="D518" s="158"/>
      <c r="E518" s="151"/>
      <c r="F518" s="147"/>
      <c r="G518" s="125"/>
      <c r="H518" s="162"/>
      <c r="I518" s="130"/>
    </row>
    <row r="519" spans="1:9" s="93" customFormat="1" ht="15.75" customHeight="1" x14ac:dyDescent="0.25">
      <c r="A519" s="121">
        <v>224</v>
      </c>
      <c r="B519" s="145" t="s">
        <v>968</v>
      </c>
      <c r="C519" s="159">
        <v>2.4</v>
      </c>
      <c r="D519" s="157">
        <v>1165</v>
      </c>
      <c r="E519" s="150">
        <v>800</v>
      </c>
      <c r="F519" s="147" t="s">
        <v>1</v>
      </c>
      <c r="G519" s="124" t="s">
        <v>274</v>
      </c>
      <c r="H519" s="161" t="s">
        <v>271</v>
      </c>
      <c r="I519" s="129" t="s">
        <v>782</v>
      </c>
    </row>
    <row r="520" spans="1:9" s="93" customFormat="1" x14ac:dyDescent="0.25">
      <c r="A520" s="121"/>
      <c r="B520" s="146"/>
      <c r="C520" s="160"/>
      <c r="D520" s="158"/>
      <c r="E520" s="151"/>
      <c r="F520" s="147"/>
      <c r="G520" s="125"/>
      <c r="H520" s="162"/>
      <c r="I520" s="130"/>
    </row>
    <row r="521" spans="1:9" s="93" customFormat="1" ht="16.5" customHeight="1" x14ac:dyDescent="0.25">
      <c r="A521" s="121">
        <v>225</v>
      </c>
      <c r="B521" s="145" t="s">
        <v>969</v>
      </c>
      <c r="C521" s="159">
        <v>4</v>
      </c>
      <c r="D521" s="157">
        <v>1165</v>
      </c>
      <c r="E521" s="150">
        <v>1300</v>
      </c>
      <c r="F521" s="147" t="s">
        <v>1</v>
      </c>
      <c r="G521" s="124" t="s">
        <v>274</v>
      </c>
      <c r="H521" s="161" t="s">
        <v>271</v>
      </c>
      <c r="I521" s="129" t="s">
        <v>783</v>
      </c>
    </row>
    <row r="522" spans="1:9" s="93" customFormat="1" x14ac:dyDescent="0.25">
      <c r="A522" s="121"/>
      <c r="B522" s="146"/>
      <c r="C522" s="160"/>
      <c r="D522" s="158"/>
      <c r="E522" s="151"/>
      <c r="F522" s="147"/>
      <c r="G522" s="125"/>
      <c r="H522" s="162"/>
      <c r="I522" s="130"/>
    </row>
    <row r="523" spans="1:9" s="93" customFormat="1" ht="16.5" customHeight="1" x14ac:dyDescent="0.25">
      <c r="A523" s="121">
        <v>226</v>
      </c>
      <c r="B523" s="145" t="s">
        <v>993</v>
      </c>
      <c r="C523" s="159">
        <v>4</v>
      </c>
      <c r="D523" s="157">
        <v>1165</v>
      </c>
      <c r="E523" s="150">
        <v>900</v>
      </c>
      <c r="F523" s="147" t="s">
        <v>1</v>
      </c>
      <c r="G523" s="124" t="s">
        <v>274</v>
      </c>
      <c r="H523" s="161" t="s">
        <v>271</v>
      </c>
      <c r="I523" s="129" t="s">
        <v>784</v>
      </c>
    </row>
    <row r="524" spans="1:9" s="93" customFormat="1" x14ac:dyDescent="0.25">
      <c r="A524" s="121"/>
      <c r="B524" s="146"/>
      <c r="C524" s="160"/>
      <c r="D524" s="158"/>
      <c r="E524" s="151"/>
      <c r="F524" s="147"/>
      <c r="G524" s="125"/>
      <c r="H524" s="162"/>
      <c r="I524" s="130"/>
    </row>
    <row r="525" spans="1:9" s="93" customFormat="1" ht="16.5" customHeight="1" x14ac:dyDescent="0.25">
      <c r="A525" s="121">
        <v>227</v>
      </c>
      <c r="B525" s="145" t="s">
        <v>1004</v>
      </c>
      <c r="C525" s="159">
        <v>2.137</v>
      </c>
      <c r="D525" s="157">
        <v>1165</v>
      </c>
      <c r="E525" s="150">
        <v>900</v>
      </c>
      <c r="F525" s="147" t="s">
        <v>1</v>
      </c>
      <c r="G525" s="124" t="s">
        <v>274</v>
      </c>
      <c r="H525" s="161" t="s">
        <v>271</v>
      </c>
      <c r="I525" s="129" t="s">
        <v>785</v>
      </c>
    </row>
    <row r="526" spans="1:9" s="93" customFormat="1" x14ac:dyDescent="0.25">
      <c r="A526" s="121"/>
      <c r="B526" s="146"/>
      <c r="C526" s="160"/>
      <c r="D526" s="158"/>
      <c r="E526" s="151"/>
      <c r="F526" s="147"/>
      <c r="G526" s="125"/>
      <c r="H526" s="162"/>
      <c r="I526" s="130"/>
    </row>
    <row r="527" spans="1:9" s="93" customFormat="1" ht="15" customHeight="1" x14ac:dyDescent="0.25">
      <c r="A527" s="220" t="s">
        <v>18</v>
      </c>
      <c r="B527" s="220"/>
      <c r="C527" s="149">
        <f>SUM(C480:C526)</f>
        <v>78.103000000000009</v>
      </c>
      <c r="D527" s="71"/>
      <c r="E527" s="53">
        <f>SUM(E504,E502,E500,E493,E491,E490,E488,E482,E480)</f>
        <v>4999</v>
      </c>
      <c r="F527" s="52" t="s">
        <v>23</v>
      </c>
      <c r="G527" s="124" t="s">
        <v>271</v>
      </c>
      <c r="H527" s="215"/>
      <c r="I527" s="126"/>
    </row>
    <row r="528" spans="1:9" s="93" customFormat="1" x14ac:dyDescent="0.25">
      <c r="A528" s="220"/>
      <c r="B528" s="220"/>
      <c r="C528" s="149"/>
      <c r="D528" s="74"/>
      <c r="E528" s="53">
        <f>SUM(E505,E503,E501,E499,E495,E494,E489,E487,E485,E481)</f>
        <v>5916</v>
      </c>
      <c r="F528" s="52" t="s">
        <v>7</v>
      </c>
      <c r="G528" s="217"/>
      <c r="H528" s="218"/>
      <c r="I528" s="127"/>
    </row>
    <row r="529" spans="1:9" s="93" customFormat="1" x14ac:dyDescent="0.25">
      <c r="A529" s="220"/>
      <c r="B529" s="220"/>
      <c r="C529" s="149"/>
      <c r="D529" s="72"/>
      <c r="E529" s="53">
        <f>SUM(E525,E523,E521,E519,E517,E515,E513,E511,E509,E507,E497,E484)</f>
        <v>11375</v>
      </c>
      <c r="F529" s="52" t="s">
        <v>1</v>
      </c>
      <c r="G529" s="125"/>
      <c r="H529" s="216"/>
      <c r="I529" s="128"/>
    </row>
    <row r="530" spans="1:9" s="93" customFormat="1" ht="15" customHeight="1" x14ac:dyDescent="0.25">
      <c r="A530" s="166" t="s">
        <v>114</v>
      </c>
      <c r="B530" s="167"/>
      <c r="C530" s="167"/>
      <c r="D530" s="167"/>
      <c r="E530" s="167"/>
      <c r="F530" s="167"/>
      <c r="G530" s="167"/>
      <c r="H530" s="167"/>
      <c r="I530" s="168"/>
    </row>
    <row r="531" spans="1:9" s="93" customFormat="1" x14ac:dyDescent="0.25">
      <c r="A531" s="121">
        <v>228</v>
      </c>
      <c r="B531" s="133" t="s">
        <v>110</v>
      </c>
      <c r="C531" s="148">
        <v>1.141</v>
      </c>
      <c r="D531" s="157">
        <v>283</v>
      </c>
      <c r="E531" s="49">
        <v>253</v>
      </c>
      <c r="F531" s="45" t="s">
        <v>7</v>
      </c>
      <c r="G531" s="124" t="s">
        <v>274</v>
      </c>
      <c r="H531" s="161" t="s">
        <v>271</v>
      </c>
      <c r="I531" s="129" t="s">
        <v>786</v>
      </c>
    </row>
    <row r="532" spans="1:9" s="93" customFormat="1" x14ac:dyDescent="0.25">
      <c r="A532" s="121"/>
      <c r="B532" s="133"/>
      <c r="C532" s="148"/>
      <c r="D532" s="158"/>
      <c r="E532" s="49">
        <v>30</v>
      </c>
      <c r="F532" s="45" t="s">
        <v>23</v>
      </c>
      <c r="G532" s="125"/>
      <c r="H532" s="162"/>
      <c r="I532" s="130"/>
    </row>
    <row r="533" spans="1:9" s="93" customFormat="1" ht="15" customHeight="1" x14ac:dyDescent="0.25">
      <c r="A533" s="121">
        <v>229</v>
      </c>
      <c r="B533" s="133" t="s">
        <v>109</v>
      </c>
      <c r="C533" s="148">
        <v>2.8690000000000002</v>
      </c>
      <c r="D533" s="157">
        <v>774</v>
      </c>
      <c r="E533" s="156">
        <v>774</v>
      </c>
      <c r="F533" s="147" t="s">
        <v>1</v>
      </c>
      <c r="G533" s="124" t="s">
        <v>274</v>
      </c>
      <c r="H533" s="161" t="s">
        <v>271</v>
      </c>
      <c r="I533" s="129" t="s">
        <v>787</v>
      </c>
    </row>
    <row r="534" spans="1:9" s="93" customFormat="1" x14ac:dyDescent="0.25">
      <c r="A534" s="121"/>
      <c r="B534" s="133"/>
      <c r="C534" s="148"/>
      <c r="D534" s="158"/>
      <c r="E534" s="156"/>
      <c r="F534" s="147"/>
      <c r="G534" s="125"/>
      <c r="H534" s="162"/>
      <c r="I534" s="130"/>
    </row>
    <row r="535" spans="1:9" s="93" customFormat="1" ht="15" customHeight="1" x14ac:dyDescent="0.25">
      <c r="A535" s="121">
        <v>230</v>
      </c>
      <c r="B535" s="133" t="s">
        <v>115</v>
      </c>
      <c r="C535" s="148">
        <v>2.14</v>
      </c>
      <c r="D535" s="157">
        <v>535</v>
      </c>
      <c r="E535" s="156">
        <v>535</v>
      </c>
      <c r="F535" s="121" t="s">
        <v>7</v>
      </c>
      <c r="G535" s="124" t="s">
        <v>274</v>
      </c>
      <c r="H535" s="161" t="s">
        <v>271</v>
      </c>
      <c r="I535" s="129" t="s">
        <v>788</v>
      </c>
    </row>
    <row r="536" spans="1:9" s="93" customFormat="1" x14ac:dyDescent="0.25">
      <c r="A536" s="121"/>
      <c r="B536" s="133"/>
      <c r="C536" s="148"/>
      <c r="D536" s="158"/>
      <c r="E536" s="156"/>
      <c r="F536" s="121"/>
      <c r="G536" s="125"/>
      <c r="H536" s="162"/>
      <c r="I536" s="130"/>
    </row>
    <row r="537" spans="1:9" s="101" customFormat="1" ht="15" customHeight="1" x14ac:dyDescent="0.25">
      <c r="A537" s="121">
        <v>231</v>
      </c>
      <c r="B537" s="133" t="s">
        <v>71</v>
      </c>
      <c r="C537" s="148">
        <v>5.4909999999999997</v>
      </c>
      <c r="D537" s="157">
        <v>1148</v>
      </c>
      <c r="E537" s="49">
        <v>1088</v>
      </c>
      <c r="F537" s="45" t="s">
        <v>7</v>
      </c>
      <c r="G537" s="124" t="s">
        <v>274</v>
      </c>
      <c r="H537" s="161" t="s">
        <v>271</v>
      </c>
      <c r="I537" s="129" t="s">
        <v>789</v>
      </c>
    </row>
    <row r="538" spans="1:9" s="101" customFormat="1" x14ac:dyDescent="0.25">
      <c r="A538" s="121"/>
      <c r="B538" s="133"/>
      <c r="C538" s="148"/>
      <c r="D538" s="158"/>
      <c r="E538" s="49">
        <v>60</v>
      </c>
      <c r="F538" s="45" t="s">
        <v>23</v>
      </c>
      <c r="G538" s="125"/>
      <c r="H538" s="162"/>
      <c r="I538" s="130"/>
    </row>
    <row r="539" spans="1:9" s="93" customFormat="1" ht="15" customHeight="1" x14ac:dyDescent="0.25">
      <c r="A539" s="121">
        <v>232</v>
      </c>
      <c r="B539" s="133" t="s">
        <v>42</v>
      </c>
      <c r="C539" s="148">
        <v>0.44</v>
      </c>
      <c r="D539" s="157">
        <v>1148</v>
      </c>
      <c r="E539" s="156">
        <v>900</v>
      </c>
      <c r="F539" s="147" t="s">
        <v>7</v>
      </c>
      <c r="G539" s="124" t="s">
        <v>274</v>
      </c>
      <c r="H539" s="161" t="s">
        <v>271</v>
      </c>
      <c r="I539" s="129" t="s">
        <v>790</v>
      </c>
    </row>
    <row r="540" spans="1:9" s="93" customFormat="1" x14ac:dyDescent="0.25">
      <c r="A540" s="121"/>
      <c r="B540" s="133"/>
      <c r="C540" s="148"/>
      <c r="D540" s="158"/>
      <c r="E540" s="156"/>
      <c r="F540" s="147"/>
      <c r="G540" s="125"/>
      <c r="H540" s="162"/>
      <c r="I540" s="130"/>
    </row>
    <row r="541" spans="1:9" s="93" customFormat="1" x14ac:dyDescent="0.25">
      <c r="A541" s="169" t="s">
        <v>18</v>
      </c>
      <c r="B541" s="200"/>
      <c r="C541" s="202">
        <f>SUM(C531:C540)</f>
        <v>12.081</v>
      </c>
      <c r="D541" s="72"/>
      <c r="E541" s="53">
        <f>SUM(E533)</f>
        <v>774</v>
      </c>
      <c r="F541" s="52" t="s">
        <v>1</v>
      </c>
      <c r="G541" s="206" t="s">
        <v>271</v>
      </c>
      <c r="H541" s="207"/>
      <c r="I541" s="129"/>
    </row>
    <row r="542" spans="1:9" s="93" customFormat="1" ht="15" customHeight="1" x14ac:dyDescent="0.25">
      <c r="A542" s="171"/>
      <c r="B542" s="204"/>
      <c r="C542" s="205"/>
      <c r="D542" s="71"/>
      <c r="E542" s="53">
        <f>SUM(E531,E535,E537,E539)</f>
        <v>2776</v>
      </c>
      <c r="F542" s="52" t="s">
        <v>7</v>
      </c>
      <c r="G542" s="208"/>
      <c r="H542" s="209"/>
      <c r="I542" s="165"/>
    </row>
    <row r="543" spans="1:9" s="93" customFormat="1" x14ac:dyDescent="0.25">
      <c r="A543" s="173"/>
      <c r="B543" s="201"/>
      <c r="C543" s="203"/>
      <c r="D543" s="72"/>
      <c r="E543" s="53">
        <f>SUM(E532,E538)</f>
        <v>90</v>
      </c>
      <c r="F543" s="52" t="s">
        <v>23</v>
      </c>
      <c r="G543" s="210"/>
      <c r="H543" s="211"/>
      <c r="I543" s="130"/>
    </row>
    <row r="544" spans="1:9" s="93" customFormat="1" ht="21" customHeight="1" x14ac:dyDescent="0.25">
      <c r="A544" s="166" t="s">
        <v>116</v>
      </c>
      <c r="B544" s="167"/>
      <c r="C544" s="167"/>
      <c r="D544" s="167"/>
      <c r="E544" s="167"/>
      <c r="F544" s="167"/>
      <c r="G544" s="167"/>
      <c r="H544" s="167"/>
      <c r="I544" s="168"/>
    </row>
    <row r="545" spans="1:9" s="93" customFormat="1" ht="25.5" customHeight="1" x14ac:dyDescent="0.25">
      <c r="A545" s="121">
        <v>233</v>
      </c>
      <c r="B545" s="133" t="s">
        <v>6</v>
      </c>
      <c r="C545" s="54">
        <v>5.5149999999999997</v>
      </c>
      <c r="D545" s="43">
        <v>999</v>
      </c>
      <c r="E545" s="156">
        <v>999</v>
      </c>
      <c r="F545" s="374" t="s">
        <v>23</v>
      </c>
      <c r="G545" s="124" t="s">
        <v>274</v>
      </c>
      <c r="H545" s="161" t="s">
        <v>271</v>
      </c>
      <c r="I545" s="90" t="s">
        <v>791</v>
      </c>
    </row>
    <row r="546" spans="1:9" s="93" customFormat="1" ht="0.75" customHeight="1" x14ac:dyDescent="0.25">
      <c r="A546" s="121"/>
      <c r="B546" s="133"/>
      <c r="C546" s="54"/>
      <c r="D546" s="44">
        <v>1363</v>
      </c>
      <c r="E546" s="156"/>
      <c r="F546" s="374"/>
      <c r="G546" s="125"/>
      <c r="H546" s="162"/>
      <c r="I546" s="90"/>
    </row>
    <row r="547" spans="1:9" s="11" customFormat="1" x14ac:dyDescent="0.25">
      <c r="A547" s="121">
        <v>234</v>
      </c>
      <c r="B547" s="133" t="s">
        <v>71</v>
      </c>
      <c r="C547" s="159">
        <v>6.4749999999999996</v>
      </c>
      <c r="D547" s="157">
        <v>1363</v>
      </c>
      <c r="E547" s="49">
        <v>1326</v>
      </c>
      <c r="F547" s="45" t="s">
        <v>23</v>
      </c>
      <c r="G547" s="124" t="s">
        <v>274</v>
      </c>
      <c r="H547" s="161" t="s">
        <v>271</v>
      </c>
      <c r="I547" s="129" t="s">
        <v>792</v>
      </c>
    </row>
    <row r="548" spans="1:9" s="11" customFormat="1" x14ac:dyDescent="0.25">
      <c r="A548" s="121"/>
      <c r="B548" s="133"/>
      <c r="C548" s="160"/>
      <c r="D548" s="158"/>
      <c r="E548" s="49">
        <v>70</v>
      </c>
      <c r="F548" s="45" t="s">
        <v>1</v>
      </c>
      <c r="G548" s="125"/>
      <c r="H548" s="162"/>
      <c r="I548" s="130"/>
    </row>
    <row r="549" spans="1:9" s="93" customFormat="1" ht="15" customHeight="1" x14ac:dyDescent="0.25">
      <c r="A549" s="121">
        <v>235</v>
      </c>
      <c r="B549" s="133" t="s">
        <v>43</v>
      </c>
      <c r="C549" s="159">
        <v>4.5819999999999999</v>
      </c>
      <c r="D549" s="224">
        <v>1062</v>
      </c>
      <c r="E549" s="49">
        <v>420</v>
      </c>
      <c r="F549" s="45" t="s">
        <v>23</v>
      </c>
      <c r="G549" s="124" t="s">
        <v>274</v>
      </c>
      <c r="H549" s="161" t="s">
        <v>271</v>
      </c>
      <c r="I549" s="129" t="s">
        <v>793</v>
      </c>
    </row>
    <row r="550" spans="1:9" s="93" customFormat="1" x14ac:dyDescent="0.25">
      <c r="A550" s="121"/>
      <c r="B550" s="133"/>
      <c r="C550" s="160"/>
      <c r="D550" s="225"/>
      <c r="E550" s="49">
        <v>642</v>
      </c>
      <c r="F550" s="45" t="s">
        <v>7</v>
      </c>
      <c r="G550" s="125"/>
      <c r="H550" s="162"/>
      <c r="I550" s="130"/>
    </row>
    <row r="551" spans="1:9" s="93" customFormat="1" x14ac:dyDescent="0.25">
      <c r="A551" s="169" t="s">
        <v>18</v>
      </c>
      <c r="B551" s="200"/>
      <c r="C551" s="202">
        <f>SUM(C545:C550)</f>
        <v>16.571999999999999</v>
      </c>
      <c r="D551" s="72"/>
      <c r="E551" s="53">
        <f>SUM(E548)</f>
        <v>70</v>
      </c>
      <c r="F551" s="52" t="s">
        <v>1</v>
      </c>
      <c r="G551" s="206" t="s">
        <v>271</v>
      </c>
      <c r="H551" s="207"/>
      <c r="I551" s="129"/>
    </row>
    <row r="552" spans="1:9" s="93" customFormat="1" ht="15" customHeight="1" x14ac:dyDescent="0.25">
      <c r="A552" s="171"/>
      <c r="B552" s="204"/>
      <c r="C552" s="205"/>
      <c r="D552" s="71"/>
      <c r="E552" s="53">
        <f>SUM(E545,E547,E549)</f>
        <v>2745</v>
      </c>
      <c r="F552" s="52" t="s">
        <v>23</v>
      </c>
      <c r="G552" s="208"/>
      <c r="H552" s="209"/>
      <c r="I552" s="165"/>
    </row>
    <row r="553" spans="1:9" s="93" customFormat="1" x14ac:dyDescent="0.25">
      <c r="A553" s="173"/>
      <c r="B553" s="201"/>
      <c r="C553" s="203"/>
      <c r="D553" s="72"/>
      <c r="E553" s="53">
        <f>SUM(E550)</f>
        <v>642</v>
      </c>
      <c r="F553" s="52" t="s">
        <v>7</v>
      </c>
      <c r="G553" s="210"/>
      <c r="H553" s="211"/>
      <c r="I553" s="130"/>
    </row>
    <row r="554" spans="1:9" s="93" customFormat="1" ht="24" customHeight="1" x14ac:dyDescent="0.25">
      <c r="A554" s="166" t="s">
        <v>117</v>
      </c>
      <c r="B554" s="167"/>
      <c r="C554" s="167"/>
      <c r="D554" s="167"/>
      <c r="E554" s="167"/>
      <c r="F554" s="167"/>
      <c r="G554" s="167"/>
      <c r="H554" s="167"/>
      <c r="I554" s="168"/>
    </row>
    <row r="555" spans="1:9" s="11" customFormat="1" ht="18" customHeight="1" x14ac:dyDescent="0.25">
      <c r="A555" s="121">
        <v>236</v>
      </c>
      <c r="B555" s="133" t="s">
        <v>83</v>
      </c>
      <c r="C555" s="148">
        <v>4.2469999999999999</v>
      </c>
      <c r="D555" s="157">
        <v>928</v>
      </c>
      <c r="E555" s="150">
        <v>928</v>
      </c>
      <c r="F555" s="117" t="s">
        <v>23</v>
      </c>
      <c r="G555" s="124" t="s">
        <v>274</v>
      </c>
      <c r="H555" s="161" t="s">
        <v>271</v>
      </c>
      <c r="I555" s="129" t="s">
        <v>794</v>
      </c>
    </row>
    <row r="556" spans="1:9" s="11" customFormat="1" x14ac:dyDescent="0.25">
      <c r="A556" s="121"/>
      <c r="B556" s="133"/>
      <c r="C556" s="148"/>
      <c r="D556" s="158"/>
      <c r="E556" s="151"/>
      <c r="F556" s="118"/>
      <c r="G556" s="125"/>
      <c r="H556" s="162"/>
      <c r="I556" s="130"/>
    </row>
    <row r="557" spans="1:9" s="93" customFormat="1" ht="15" customHeight="1" x14ac:dyDescent="0.25">
      <c r="A557" s="121">
        <v>237</v>
      </c>
      <c r="B557" s="133" t="s">
        <v>118</v>
      </c>
      <c r="C557" s="148">
        <v>1.53</v>
      </c>
      <c r="D557" s="157">
        <v>303</v>
      </c>
      <c r="E557" s="156">
        <v>303</v>
      </c>
      <c r="F557" s="147" t="s">
        <v>23</v>
      </c>
      <c r="G557" s="124" t="s">
        <v>274</v>
      </c>
      <c r="H557" s="161" t="s">
        <v>271</v>
      </c>
      <c r="I557" s="129" t="s">
        <v>795</v>
      </c>
    </row>
    <row r="558" spans="1:9" s="93" customFormat="1" x14ac:dyDescent="0.25">
      <c r="A558" s="121"/>
      <c r="B558" s="133"/>
      <c r="C558" s="148"/>
      <c r="D558" s="158"/>
      <c r="E558" s="156"/>
      <c r="F558" s="147"/>
      <c r="G558" s="125"/>
      <c r="H558" s="162"/>
      <c r="I558" s="130"/>
    </row>
    <row r="559" spans="1:9" s="93" customFormat="1" x14ac:dyDescent="0.25">
      <c r="A559" s="121">
        <v>238</v>
      </c>
      <c r="B559" s="133" t="s">
        <v>25</v>
      </c>
      <c r="C559" s="148">
        <v>1.581</v>
      </c>
      <c r="D559" s="157">
        <v>407</v>
      </c>
      <c r="E559" s="49">
        <v>130</v>
      </c>
      <c r="F559" s="45" t="s">
        <v>23</v>
      </c>
      <c r="G559" s="124" t="s">
        <v>274</v>
      </c>
      <c r="H559" s="161" t="s">
        <v>271</v>
      </c>
      <c r="I559" s="129" t="s">
        <v>796</v>
      </c>
    </row>
    <row r="560" spans="1:9" s="93" customFormat="1" x14ac:dyDescent="0.25">
      <c r="A560" s="121"/>
      <c r="B560" s="133"/>
      <c r="C560" s="148"/>
      <c r="D560" s="158"/>
      <c r="E560" s="49">
        <v>277</v>
      </c>
      <c r="F560" s="45" t="s">
        <v>7</v>
      </c>
      <c r="G560" s="125"/>
      <c r="H560" s="162"/>
      <c r="I560" s="130"/>
    </row>
    <row r="561" spans="1:9" s="93" customFormat="1" x14ac:dyDescent="0.25">
      <c r="A561" s="121">
        <v>239</v>
      </c>
      <c r="B561" s="133" t="s">
        <v>392</v>
      </c>
      <c r="C561" s="148">
        <v>6.3440000000000003</v>
      </c>
      <c r="D561" s="157">
        <v>963</v>
      </c>
      <c r="E561" s="156">
        <v>1473</v>
      </c>
      <c r="F561" s="147" t="s">
        <v>7</v>
      </c>
      <c r="G561" s="124" t="s">
        <v>274</v>
      </c>
      <c r="H561" s="161" t="s">
        <v>271</v>
      </c>
      <c r="I561" s="129" t="s">
        <v>797</v>
      </c>
    </row>
    <row r="562" spans="1:9" s="93" customFormat="1" x14ac:dyDescent="0.25">
      <c r="A562" s="121"/>
      <c r="B562" s="133"/>
      <c r="C562" s="148"/>
      <c r="D562" s="158"/>
      <c r="E562" s="156"/>
      <c r="F562" s="147"/>
      <c r="G562" s="125"/>
      <c r="H562" s="162"/>
      <c r="I562" s="130"/>
    </row>
    <row r="563" spans="1:9" s="93" customFormat="1" ht="15" customHeight="1" x14ac:dyDescent="0.25">
      <c r="A563" s="121">
        <v>240</v>
      </c>
      <c r="B563" s="133" t="s">
        <v>37</v>
      </c>
      <c r="C563" s="148">
        <v>2.6480000000000001</v>
      </c>
      <c r="D563" s="157">
        <v>632</v>
      </c>
      <c r="E563" s="156">
        <v>632</v>
      </c>
      <c r="F563" s="147" t="s">
        <v>7</v>
      </c>
      <c r="G563" s="124" t="s">
        <v>274</v>
      </c>
      <c r="H563" s="161" t="s">
        <v>271</v>
      </c>
      <c r="I563" s="129" t="s">
        <v>798</v>
      </c>
    </row>
    <row r="564" spans="1:9" s="93" customFormat="1" x14ac:dyDescent="0.25">
      <c r="A564" s="121"/>
      <c r="B564" s="133"/>
      <c r="C564" s="148"/>
      <c r="D564" s="158"/>
      <c r="E564" s="156"/>
      <c r="F564" s="147"/>
      <c r="G564" s="125"/>
      <c r="H564" s="162"/>
      <c r="I564" s="130"/>
    </row>
    <row r="565" spans="1:9" s="93" customFormat="1" ht="15" customHeight="1" x14ac:dyDescent="0.25">
      <c r="A565" s="121">
        <v>241</v>
      </c>
      <c r="B565" s="133" t="s">
        <v>20</v>
      </c>
      <c r="C565" s="148">
        <v>1.5329999999999999</v>
      </c>
      <c r="D565" s="157">
        <v>471</v>
      </c>
      <c r="E565" s="150">
        <v>471</v>
      </c>
      <c r="F565" s="117" t="s">
        <v>1</v>
      </c>
      <c r="G565" s="124" t="s">
        <v>274</v>
      </c>
      <c r="H565" s="161" t="s">
        <v>271</v>
      </c>
      <c r="I565" s="129" t="s">
        <v>799</v>
      </c>
    </row>
    <row r="566" spans="1:9" s="93" customFormat="1" ht="23.25" customHeight="1" x14ac:dyDescent="0.25">
      <c r="A566" s="121"/>
      <c r="B566" s="133"/>
      <c r="C566" s="148"/>
      <c r="D566" s="158"/>
      <c r="E566" s="151"/>
      <c r="F566" s="118"/>
      <c r="G566" s="125"/>
      <c r="H566" s="162"/>
      <c r="I566" s="130"/>
    </row>
    <row r="567" spans="1:9" s="93" customFormat="1" ht="23.25" customHeight="1" x14ac:dyDescent="0.25">
      <c r="A567" s="220" t="s">
        <v>18</v>
      </c>
      <c r="B567" s="220"/>
      <c r="C567" s="149">
        <f>SUM(C555:C566)</f>
        <v>17.883000000000003</v>
      </c>
      <c r="D567" s="71"/>
      <c r="E567" s="53">
        <f>SUM(E557,E555,E559)</f>
        <v>1361</v>
      </c>
      <c r="F567" s="52" t="s">
        <v>23</v>
      </c>
      <c r="G567" s="124" t="s">
        <v>271</v>
      </c>
      <c r="H567" s="215"/>
      <c r="I567" s="126"/>
    </row>
    <row r="568" spans="1:9" s="93" customFormat="1" x14ac:dyDescent="0.25">
      <c r="A568" s="220"/>
      <c r="B568" s="220"/>
      <c r="C568" s="149"/>
      <c r="D568" s="74"/>
      <c r="E568" s="53">
        <f>SUM(E560,E561,E563)</f>
        <v>2382</v>
      </c>
      <c r="F568" s="52" t="s">
        <v>7</v>
      </c>
      <c r="G568" s="217"/>
      <c r="H568" s="218"/>
      <c r="I568" s="127"/>
    </row>
    <row r="569" spans="1:9" s="93" customFormat="1" x14ac:dyDescent="0.25">
      <c r="A569" s="220"/>
      <c r="B569" s="220"/>
      <c r="C569" s="149"/>
      <c r="D569" s="72"/>
      <c r="E569" s="53">
        <f>SUM(E565)</f>
        <v>471</v>
      </c>
      <c r="F569" s="52" t="s">
        <v>1</v>
      </c>
      <c r="G569" s="125"/>
      <c r="H569" s="216"/>
      <c r="I569" s="128"/>
    </row>
    <row r="570" spans="1:9" s="93" customFormat="1" ht="15" customHeight="1" x14ac:dyDescent="0.25">
      <c r="A570" s="191" t="s">
        <v>366</v>
      </c>
      <c r="B570" s="192"/>
      <c r="C570" s="192"/>
      <c r="D570" s="192"/>
      <c r="E570" s="192"/>
      <c r="F570" s="192"/>
      <c r="G570" s="192"/>
      <c r="H570" s="192"/>
      <c r="I570" s="193"/>
    </row>
    <row r="571" spans="1:9" s="93" customFormat="1" ht="22.5" x14ac:dyDescent="0.25">
      <c r="A571" s="131">
        <v>242</v>
      </c>
      <c r="B571" s="145" t="s">
        <v>368</v>
      </c>
      <c r="C571" s="159">
        <v>3.218</v>
      </c>
      <c r="D571" s="77">
        <v>814</v>
      </c>
      <c r="E571" s="49">
        <v>254</v>
      </c>
      <c r="F571" s="45" t="s">
        <v>23</v>
      </c>
      <c r="G571" s="82" t="s">
        <v>274</v>
      </c>
      <c r="H571" s="25" t="s">
        <v>271</v>
      </c>
      <c r="I571" s="90" t="s">
        <v>800</v>
      </c>
    </row>
    <row r="572" spans="1:9" s="93" customFormat="1" ht="22.5" x14ac:dyDescent="0.25">
      <c r="A572" s="134"/>
      <c r="B572" s="146"/>
      <c r="C572" s="160"/>
      <c r="D572" s="77">
        <v>814</v>
      </c>
      <c r="E572" s="49">
        <v>560</v>
      </c>
      <c r="F572" s="45" t="s">
        <v>7</v>
      </c>
      <c r="G572" s="82" t="s">
        <v>274</v>
      </c>
      <c r="H572" s="25" t="s">
        <v>271</v>
      </c>
      <c r="I572" s="90" t="s">
        <v>1036</v>
      </c>
    </row>
    <row r="573" spans="1:9" s="93" customFormat="1" ht="22.5" x14ac:dyDescent="0.25">
      <c r="A573" s="46">
        <v>243</v>
      </c>
      <c r="B573" s="50" t="s">
        <v>369</v>
      </c>
      <c r="C573" s="54">
        <v>2.2040000000000002</v>
      </c>
      <c r="D573" s="77">
        <v>581</v>
      </c>
      <c r="E573" s="49">
        <v>581</v>
      </c>
      <c r="F573" s="45" t="s">
        <v>1</v>
      </c>
      <c r="G573" s="82" t="s">
        <v>274</v>
      </c>
      <c r="H573" s="25" t="s">
        <v>271</v>
      </c>
      <c r="I573" s="90" t="s">
        <v>1037</v>
      </c>
    </row>
    <row r="574" spans="1:9" s="93" customFormat="1" ht="22.5" x14ac:dyDescent="0.25">
      <c r="A574" s="46">
        <v>244</v>
      </c>
      <c r="B574" s="50" t="s">
        <v>370</v>
      </c>
      <c r="C574" s="54">
        <v>3</v>
      </c>
      <c r="D574" s="77">
        <v>750</v>
      </c>
      <c r="E574" s="49">
        <v>750</v>
      </c>
      <c r="F574" s="45" t="s">
        <v>1</v>
      </c>
      <c r="G574" s="82" t="s">
        <v>274</v>
      </c>
      <c r="H574" s="25" t="s">
        <v>271</v>
      </c>
      <c r="I574" s="90" t="s">
        <v>1038</v>
      </c>
    </row>
    <row r="575" spans="1:9" s="93" customFormat="1" ht="22.5" x14ac:dyDescent="0.25">
      <c r="A575" s="46">
        <v>245</v>
      </c>
      <c r="B575" s="50" t="s">
        <v>75</v>
      </c>
      <c r="C575" s="54">
        <v>3.3079999999999998</v>
      </c>
      <c r="D575" s="77">
        <v>827</v>
      </c>
      <c r="E575" s="49">
        <v>827</v>
      </c>
      <c r="F575" s="45" t="s">
        <v>1</v>
      </c>
      <c r="G575" s="82" t="s">
        <v>274</v>
      </c>
      <c r="H575" s="25" t="s">
        <v>271</v>
      </c>
      <c r="I575" s="90" t="s">
        <v>1039</v>
      </c>
    </row>
    <row r="576" spans="1:9" s="93" customFormat="1" ht="22.5" x14ac:dyDescent="0.25">
      <c r="A576" s="46">
        <v>246</v>
      </c>
      <c r="B576" s="50" t="s">
        <v>371</v>
      </c>
      <c r="C576" s="54">
        <v>2.1840000000000002</v>
      </c>
      <c r="D576" s="77">
        <v>531</v>
      </c>
      <c r="E576" s="49">
        <v>531</v>
      </c>
      <c r="F576" s="45" t="s">
        <v>1</v>
      </c>
      <c r="G576" s="82" t="s">
        <v>274</v>
      </c>
      <c r="H576" s="25" t="s">
        <v>271</v>
      </c>
      <c r="I576" s="90" t="s">
        <v>1040</v>
      </c>
    </row>
    <row r="577" spans="1:9" s="93" customFormat="1" ht="22.5" x14ac:dyDescent="0.25">
      <c r="A577" s="46">
        <v>247</v>
      </c>
      <c r="B577" s="50" t="s">
        <v>53</v>
      </c>
      <c r="C577" s="54">
        <v>3.609</v>
      </c>
      <c r="D577" s="77">
        <v>802</v>
      </c>
      <c r="E577" s="49">
        <v>802</v>
      </c>
      <c r="F577" s="45" t="s">
        <v>7</v>
      </c>
      <c r="G577" s="82" t="s">
        <v>274</v>
      </c>
      <c r="H577" s="25" t="s">
        <v>271</v>
      </c>
      <c r="I577" s="90" t="s">
        <v>1041</v>
      </c>
    </row>
    <row r="578" spans="1:9" s="93" customFormat="1" ht="22.5" x14ac:dyDescent="0.25">
      <c r="A578" s="46">
        <v>248</v>
      </c>
      <c r="B578" s="50" t="s">
        <v>65</v>
      </c>
      <c r="C578" s="54">
        <v>3</v>
      </c>
      <c r="D578" s="77">
        <v>750</v>
      </c>
      <c r="E578" s="49">
        <v>750</v>
      </c>
      <c r="F578" s="45" t="s">
        <v>7</v>
      </c>
      <c r="G578" s="82" t="s">
        <v>274</v>
      </c>
      <c r="H578" s="25" t="s">
        <v>271</v>
      </c>
      <c r="I578" s="90" t="s">
        <v>1042</v>
      </c>
    </row>
    <row r="579" spans="1:9" s="93" customFormat="1" ht="22.5" x14ac:dyDescent="0.25">
      <c r="A579" s="46">
        <v>249</v>
      </c>
      <c r="B579" s="50" t="s">
        <v>372</v>
      </c>
      <c r="C579" s="54">
        <v>1.0069999999999999</v>
      </c>
      <c r="D579" s="77">
        <v>296</v>
      </c>
      <c r="E579" s="49">
        <v>296</v>
      </c>
      <c r="F579" s="45" t="s">
        <v>7</v>
      </c>
      <c r="G579" s="82" t="s">
        <v>274</v>
      </c>
      <c r="H579" s="25" t="s">
        <v>271</v>
      </c>
      <c r="I579" s="90" t="s">
        <v>1043</v>
      </c>
    </row>
    <row r="580" spans="1:9" s="93" customFormat="1" ht="22.5" x14ac:dyDescent="0.25">
      <c r="A580" s="131">
        <v>250</v>
      </c>
      <c r="B580" s="145" t="s">
        <v>373</v>
      </c>
      <c r="C580" s="159">
        <v>0.61199999999999999</v>
      </c>
      <c r="D580" s="77">
        <v>213</v>
      </c>
      <c r="E580" s="49">
        <v>158</v>
      </c>
      <c r="F580" s="45" t="s">
        <v>7</v>
      </c>
      <c r="G580" s="82" t="s">
        <v>274</v>
      </c>
      <c r="H580" s="25" t="s">
        <v>271</v>
      </c>
      <c r="I580" s="90" t="s">
        <v>1044</v>
      </c>
    </row>
    <row r="581" spans="1:9" s="93" customFormat="1" ht="22.5" x14ac:dyDescent="0.25">
      <c r="A581" s="134"/>
      <c r="B581" s="146"/>
      <c r="C581" s="160"/>
      <c r="D581" s="77">
        <v>213</v>
      </c>
      <c r="E581" s="49">
        <v>55</v>
      </c>
      <c r="F581" s="45" t="s">
        <v>1</v>
      </c>
      <c r="G581" s="82" t="s">
        <v>274</v>
      </c>
      <c r="H581" s="25" t="s">
        <v>271</v>
      </c>
      <c r="I581" s="90" t="s">
        <v>1045</v>
      </c>
    </row>
    <row r="582" spans="1:9" s="93" customFormat="1" ht="22.5" x14ac:dyDescent="0.25">
      <c r="A582" s="46">
        <v>251</v>
      </c>
      <c r="B582" s="50" t="s">
        <v>374</v>
      </c>
      <c r="C582" s="54">
        <v>1.5149999999999999</v>
      </c>
      <c r="D582" s="77">
        <v>505</v>
      </c>
      <c r="E582" s="49">
        <v>505</v>
      </c>
      <c r="F582" s="45" t="s">
        <v>7</v>
      </c>
      <c r="G582" s="82" t="s">
        <v>274</v>
      </c>
      <c r="H582" s="25" t="s">
        <v>271</v>
      </c>
      <c r="I582" s="90" t="s">
        <v>1046</v>
      </c>
    </row>
    <row r="583" spans="1:9" s="93" customFormat="1" ht="22.5" x14ac:dyDescent="0.25">
      <c r="A583" s="131">
        <v>252</v>
      </c>
      <c r="B583" s="145" t="s">
        <v>195</v>
      </c>
      <c r="C583" s="159">
        <v>3.44</v>
      </c>
      <c r="D583" s="77">
        <v>861</v>
      </c>
      <c r="E583" s="49">
        <v>63</v>
      </c>
      <c r="F583" s="45" t="s">
        <v>7</v>
      </c>
      <c r="G583" s="82" t="s">
        <v>274</v>
      </c>
      <c r="H583" s="25" t="s">
        <v>271</v>
      </c>
      <c r="I583" s="90" t="s">
        <v>1047</v>
      </c>
    </row>
    <row r="584" spans="1:9" s="93" customFormat="1" ht="22.5" x14ac:dyDescent="0.25">
      <c r="A584" s="134"/>
      <c r="B584" s="146"/>
      <c r="C584" s="160"/>
      <c r="D584" s="77">
        <v>861</v>
      </c>
      <c r="E584" s="49">
        <v>798</v>
      </c>
      <c r="F584" s="45" t="s">
        <v>1</v>
      </c>
      <c r="G584" s="82" t="s">
        <v>274</v>
      </c>
      <c r="H584" s="25" t="s">
        <v>271</v>
      </c>
      <c r="I584" s="90" t="s">
        <v>1048</v>
      </c>
    </row>
    <row r="585" spans="1:9" s="93" customFormat="1" ht="22.5" x14ac:dyDescent="0.25">
      <c r="A585" s="46">
        <v>253</v>
      </c>
      <c r="B585" s="50" t="s">
        <v>1140</v>
      </c>
      <c r="C585" s="54">
        <v>5.5970000000000004</v>
      </c>
      <c r="D585" s="77">
        <v>963</v>
      </c>
      <c r="E585" s="49">
        <v>963</v>
      </c>
      <c r="F585" s="45" t="s">
        <v>23</v>
      </c>
      <c r="G585" s="82" t="s">
        <v>288</v>
      </c>
      <c r="H585" s="25" t="s">
        <v>271</v>
      </c>
      <c r="I585" s="90" t="s">
        <v>1049</v>
      </c>
    </row>
    <row r="586" spans="1:9" s="106" customFormat="1" ht="22.5" x14ac:dyDescent="0.25">
      <c r="A586" s="46">
        <v>254</v>
      </c>
      <c r="B586" s="50" t="s">
        <v>60</v>
      </c>
      <c r="C586" s="54">
        <v>2.8</v>
      </c>
      <c r="D586" s="77">
        <v>505</v>
      </c>
      <c r="E586" s="49">
        <v>800</v>
      </c>
      <c r="F586" s="45" t="s">
        <v>1</v>
      </c>
      <c r="G586" s="82" t="s">
        <v>274</v>
      </c>
      <c r="H586" s="25" t="s">
        <v>271</v>
      </c>
      <c r="I586" s="90" t="s">
        <v>1050</v>
      </c>
    </row>
    <row r="587" spans="1:9" s="106" customFormat="1" ht="33.75" x14ac:dyDescent="0.25">
      <c r="A587" s="46">
        <v>255</v>
      </c>
      <c r="B587" s="50" t="s">
        <v>989</v>
      </c>
      <c r="C587" s="54">
        <v>2.8</v>
      </c>
      <c r="D587" s="77">
        <v>505</v>
      </c>
      <c r="E587" s="49">
        <v>3000</v>
      </c>
      <c r="F587" s="45" t="s">
        <v>1</v>
      </c>
      <c r="G587" s="82" t="s">
        <v>274</v>
      </c>
      <c r="H587" s="25" t="s">
        <v>271</v>
      </c>
      <c r="I587" s="90" t="s">
        <v>1051</v>
      </c>
    </row>
    <row r="588" spans="1:9" s="93" customFormat="1" ht="15" customHeight="1" x14ac:dyDescent="0.25">
      <c r="A588" s="220" t="s">
        <v>18</v>
      </c>
      <c r="B588" s="220"/>
      <c r="C588" s="149">
        <f>SUM(C571:C587)</f>
        <v>38.293999999999997</v>
      </c>
      <c r="D588" s="71"/>
      <c r="E588" s="5">
        <f>SUM(E571,E585)</f>
        <v>1217</v>
      </c>
      <c r="F588" s="52" t="s">
        <v>23</v>
      </c>
      <c r="G588" s="331" t="s">
        <v>271</v>
      </c>
      <c r="H588" s="332"/>
      <c r="I588" s="126"/>
    </row>
    <row r="589" spans="1:9" s="93" customFormat="1" x14ac:dyDescent="0.25">
      <c r="A589" s="220"/>
      <c r="B589" s="220"/>
      <c r="C589" s="149"/>
      <c r="D589" s="74"/>
      <c r="E589" s="5">
        <f>SUM(E583,E582,E580,E579,E578,E577,E572)</f>
        <v>3134</v>
      </c>
      <c r="F589" s="52" t="s">
        <v>7</v>
      </c>
      <c r="G589" s="333"/>
      <c r="H589" s="334"/>
      <c r="I589" s="127"/>
    </row>
    <row r="590" spans="1:9" s="93" customFormat="1" x14ac:dyDescent="0.25">
      <c r="A590" s="220"/>
      <c r="B590" s="220"/>
      <c r="C590" s="149"/>
      <c r="D590" s="72"/>
      <c r="E590" s="5">
        <f>SUM(E587,E586,E584,E581,E576,E575,E574,E573)</f>
        <v>7342</v>
      </c>
      <c r="F590" s="52" t="s">
        <v>1</v>
      </c>
      <c r="G590" s="335"/>
      <c r="H590" s="336"/>
      <c r="I590" s="128"/>
    </row>
    <row r="591" spans="1:9" s="93" customFormat="1" ht="32.25" customHeight="1" x14ac:dyDescent="0.25">
      <c r="A591" s="238" t="s">
        <v>246</v>
      </c>
      <c r="B591" s="239"/>
      <c r="C591" s="317">
        <f>SUM(C527,C541,C551,C567,C588)</f>
        <v>162.93299999999999</v>
      </c>
      <c r="D591" s="85"/>
      <c r="E591" s="84">
        <f>SUM(E567,E552,E527,E588,E543)</f>
        <v>10412</v>
      </c>
      <c r="F591" s="52" t="s">
        <v>23</v>
      </c>
      <c r="G591" s="185">
        <f>SUM(E591,E592,E593)</f>
        <v>45294</v>
      </c>
      <c r="H591" s="221"/>
      <c r="I591" s="126"/>
    </row>
    <row r="592" spans="1:9" s="93" customFormat="1" ht="15.75" x14ac:dyDescent="0.25">
      <c r="A592" s="240"/>
      <c r="B592" s="241"/>
      <c r="C592" s="317"/>
      <c r="D592" s="86"/>
      <c r="E592" s="84">
        <f>SUM(E568,E553,E542,E589,E528)</f>
        <v>14850</v>
      </c>
      <c r="F592" s="52" t="s">
        <v>7</v>
      </c>
      <c r="G592" s="187"/>
      <c r="H592" s="222"/>
      <c r="I592" s="127"/>
    </row>
    <row r="593" spans="1:9" s="93" customFormat="1" ht="29.25" customHeight="1" x14ac:dyDescent="0.25">
      <c r="A593" s="242"/>
      <c r="B593" s="243"/>
      <c r="C593" s="317"/>
      <c r="D593" s="87"/>
      <c r="E593" s="84">
        <f>SUM(E590,E569,E551,E541,E529,)</f>
        <v>20032</v>
      </c>
      <c r="F593" s="52" t="s">
        <v>1</v>
      </c>
      <c r="G593" s="189"/>
      <c r="H593" s="223"/>
      <c r="I593" s="128"/>
    </row>
    <row r="594" spans="1:9" s="93" customFormat="1" ht="18" customHeight="1" x14ac:dyDescent="0.25">
      <c r="A594" s="355" t="s">
        <v>249</v>
      </c>
      <c r="B594" s="356"/>
      <c r="C594" s="356"/>
      <c r="D594" s="356"/>
      <c r="E594" s="356"/>
      <c r="F594" s="356"/>
      <c r="G594" s="356"/>
      <c r="H594" s="357"/>
      <c r="I594" s="95"/>
    </row>
    <row r="595" spans="1:9" s="93" customFormat="1" ht="15" customHeight="1" x14ac:dyDescent="0.25">
      <c r="A595" s="166" t="s">
        <v>119</v>
      </c>
      <c r="B595" s="167"/>
      <c r="C595" s="167"/>
      <c r="D595" s="167"/>
      <c r="E595" s="167"/>
      <c r="F595" s="167"/>
      <c r="G595" s="167"/>
      <c r="H595" s="167"/>
      <c r="I595" s="168"/>
    </row>
    <row r="596" spans="1:9" s="93" customFormat="1" x14ac:dyDescent="0.25">
      <c r="A596" s="121">
        <v>256</v>
      </c>
      <c r="B596" s="121" t="s">
        <v>37</v>
      </c>
      <c r="C596" s="159">
        <v>2.4580000000000002</v>
      </c>
      <c r="D596" s="322" t="s">
        <v>917</v>
      </c>
      <c r="E596" s="156">
        <v>552</v>
      </c>
      <c r="F596" s="121" t="s">
        <v>7</v>
      </c>
      <c r="G596" s="119" t="s">
        <v>274</v>
      </c>
      <c r="H596" s="152" t="s">
        <v>271</v>
      </c>
      <c r="I596" s="129" t="s">
        <v>802</v>
      </c>
    </row>
    <row r="597" spans="1:9" s="93" customFormat="1" x14ac:dyDescent="0.25">
      <c r="A597" s="121"/>
      <c r="B597" s="121"/>
      <c r="C597" s="160"/>
      <c r="D597" s="323"/>
      <c r="E597" s="156"/>
      <c r="F597" s="121"/>
      <c r="G597" s="120"/>
      <c r="H597" s="153"/>
      <c r="I597" s="130"/>
    </row>
    <row r="598" spans="1:9" s="93" customFormat="1" ht="15" customHeight="1" x14ac:dyDescent="0.25">
      <c r="A598" s="191" t="s">
        <v>18</v>
      </c>
      <c r="B598" s="192"/>
      <c r="C598" s="53">
        <f>SUM(C596)</f>
        <v>2.4580000000000002</v>
      </c>
      <c r="D598" s="76"/>
      <c r="E598" s="53">
        <f>SUM(E596)</f>
        <v>552</v>
      </c>
      <c r="F598" s="83" t="s">
        <v>7</v>
      </c>
      <c r="G598" s="265" t="s">
        <v>271</v>
      </c>
      <c r="H598" s="373"/>
      <c r="I598" s="95"/>
    </row>
    <row r="599" spans="1:9" s="93" customFormat="1" ht="15" customHeight="1" x14ac:dyDescent="0.25">
      <c r="A599" s="191" t="s">
        <v>120</v>
      </c>
      <c r="B599" s="192"/>
      <c r="C599" s="192"/>
      <c r="D599" s="192"/>
      <c r="E599" s="192"/>
      <c r="F599" s="192"/>
      <c r="G599" s="192"/>
      <c r="H599" s="193"/>
      <c r="I599" s="95"/>
    </row>
    <row r="600" spans="1:9" s="93" customFormat="1" x14ac:dyDescent="0.25">
      <c r="A600" s="121">
        <v>257</v>
      </c>
      <c r="B600" s="121" t="s">
        <v>41</v>
      </c>
      <c r="C600" s="148">
        <v>13.55</v>
      </c>
      <c r="D600" s="82">
        <v>197</v>
      </c>
      <c r="E600" s="150">
        <v>3177</v>
      </c>
      <c r="F600" s="131" t="s">
        <v>7</v>
      </c>
      <c r="G600" s="119" t="s">
        <v>274</v>
      </c>
      <c r="H600" s="375" t="s">
        <v>271</v>
      </c>
      <c r="I600" s="129" t="s">
        <v>803</v>
      </c>
    </row>
    <row r="601" spans="1:9" s="93" customFormat="1" x14ac:dyDescent="0.25">
      <c r="A601" s="121"/>
      <c r="B601" s="121"/>
      <c r="C601" s="148"/>
      <c r="D601" s="82">
        <v>121</v>
      </c>
      <c r="E601" s="194"/>
      <c r="F601" s="132"/>
      <c r="G601" s="196"/>
      <c r="H601" s="259"/>
      <c r="I601" s="165"/>
    </row>
    <row r="602" spans="1:9" s="93" customFormat="1" x14ac:dyDescent="0.25">
      <c r="A602" s="121"/>
      <c r="B602" s="121"/>
      <c r="C602" s="148"/>
      <c r="D602" s="82">
        <v>2717</v>
      </c>
      <c r="E602" s="194"/>
      <c r="F602" s="132"/>
      <c r="G602" s="196"/>
      <c r="H602" s="259"/>
      <c r="I602" s="165"/>
    </row>
    <row r="603" spans="1:9" s="93" customFormat="1" x14ac:dyDescent="0.25">
      <c r="A603" s="121"/>
      <c r="B603" s="121"/>
      <c r="C603" s="148"/>
      <c r="D603" s="82">
        <v>142</v>
      </c>
      <c r="E603" s="151"/>
      <c r="F603" s="134"/>
      <c r="G603" s="120"/>
      <c r="H603" s="153"/>
      <c r="I603" s="130"/>
    </row>
    <row r="604" spans="1:9" s="93" customFormat="1" ht="15" customHeight="1" x14ac:dyDescent="0.25">
      <c r="A604" s="121">
        <v>258</v>
      </c>
      <c r="B604" s="121" t="s">
        <v>121</v>
      </c>
      <c r="C604" s="148">
        <v>0.72299999999999998</v>
      </c>
      <c r="D604" s="163">
        <v>241</v>
      </c>
      <c r="E604" s="156">
        <v>241</v>
      </c>
      <c r="F604" s="121" t="s">
        <v>1</v>
      </c>
      <c r="G604" s="119" t="s">
        <v>274</v>
      </c>
      <c r="H604" s="152" t="s">
        <v>271</v>
      </c>
      <c r="I604" s="129" t="s">
        <v>804</v>
      </c>
    </row>
    <row r="605" spans="1:9" s="93" customFormat="1" x14ac:dyDescent="0.25">
      <c r="A605" s="121"/>
      <c r="B605" s="121"/>
      <c r="C605" s="148"/>
      <c r="D605" s="164"/>
      <c r="E605" s="156"/>
      <c r="F605" s="121"/>
      <c r="G605" s="120"/>
      <c r="H605" s="153"/>
      <c r="I605" s="130"/>
    </row>
    <row r="606" spans="1:9" s="93" customFormat="1" x14ac:dyDescent="0.25">
      <c r="A606" s="121">
        <v>259</v>
      </c>
      <c r="B606" s="121" t="s">
        <v>131</v>
      </c>
      <c r="C606" s="148">
        <v>2.109</v>
      </c>
      <c r="D606" s="163">
        <v>703</v>
      </c>
      <c r="E606" s="156">
        <v>703</v>
      </c>
      <c r="F606" s="121" t="s">
        <v>1</v>
      </c>
      <c r="G606" s="119" t="s">
        <v>274</v>
      </c>
      <c r="H606" s="152" t="s">
        <v>271</v>
      </c>
      <c r="I606" s="129" t="s">
        <v>805</v>
      </c>
    </row>
    <row r="607" spans="1:9" s="93" customFormat="1" x14ac:dyDescent="0.25">
      <c r="A607" s="121"/>
      <c r="B607" s="121"/>
      <c r="C607" s="148"/>
      <c r="D607" s="164"/>
      <c r="E607" s="156"/>
      <c r="F607" s="121"/>
      <c r="G607" s="120"/>
      <c r="H607" s="153"/>
      <c r="I607" s="130"/>
    </row>
    <row r="608" spans="1:9" s="93" customFormat="1" x14ac:dyDescent="0.25">
      <c r="A608" s="121">
        <v>260</v>
      </c>
      <c r="B608" s="121" t="s">
        <v>389</v>
      </c>
      <c r="C608" s="148">
        <v>3.5640000000000001</v>
      </c>
      <c r="D608" s="163">
        <v>898</v>
      </c>
      <c r="E608" s="156">
        <v>898</v>
      </c>
      <c r="F608" s="121" t="s">
        <v>1</v>
      </c>
      <c r="G608" s="119" t="s">
        <v>274</v>
      </c>
      <c r="H608" s="152" t="s">
        <v>271</v>
      </c>
      <c r="I608" s="129" t="s">
        <v>806</v>
      </c>
    </row>
    <row r="609" spans="1:9" s="93" customFormat="1" x14ac:dyDescent="0.25">
      <c r="A609" s="121"/>
      <c r="B609" s="121"/>
      <c r="C609" s="148"/>
      <c r="D609" s="164"/>
      <c r="E609" s="156"/>
      <c r="F609" s="121"/>
      <c r="G609" s="120"/>
      <c r="H609" s="153"/>
      <c r="I609" s="130"/>
    </row>
    <row r="610" spans="1:9" s="94" customFormat="1" x14ac:dyDescent="0.25">
      <c r="A610" s="121">
        <v>261</v>
      </c>
      <c r="B610" s="121" t="s">
        <v>390</v>
      </c>
      <c r="C610" s="159">
        <v>1.7130000000000001</v>
      </c>
      <c r="D610" s="163">
        <v>590</v>
      </c>
      <c r="E610" s="156">
        <v>590</v>
      </c>
      <c r="F610" s="121" t="s">
        <v>1</v>
      </c>
      <c r="G610" s="119" t="s">
        <v>274</v>
      </c>
      <c r="H610" s="152" t="s">
        <v>271</v>
      </c>
      <c r="I610" s="129" t="s">
        <v>807</v>
      </c>
    </row>
    <row r="611" spans="1:9" s="94" customFormat="1" x14ac:dyDescent="0.25">
      <c r="A611" s="121"/>
      <c r="B611" s="121"/>
      <c r="C611" s="160"/>
      <c r="D611" s="164"/>
      <c r="E611" s="156"/>
      <c r="F611" s="121"/>
      <c r="G611" s="120"/>
      <c r="H611" s="153"/>
      <c r="I611" s="130"/>
    </row>
    <row r="612" spans="1:9" s="93" customFormat="1" ht="15" customHeight="1" x14ac:dyDescent="0.25">
      <c r="A612" s="121">
        <v>262</v>
      </c>
      <c r="B612" s="121" t="s">
        <v>9</v>
      </c>
      <c r="C612" s="148">
        <v>1.3140000000000001</v>
      </c>
      <c r="D612" s="163">
        <v>438</v>
      </c>
      <c r="E612" s="156">
        <v>438</v>
      </c>
      <c r="F612" s="121" t="s">
        <v>1</v>
      </c>
      <c r="G612" s="119" t="s">
        <v>274</v>
      </c>
      <c r="H612" s="152" t="s">
        <v>271</v>
      </c>
      <c r="I612" s="129" t="s">
        <v>808</v>
      </c>
    </row>
    <row r="613" spans="1:9" s="93" customFormat="1" x14ac:dyDescent="0.25">
      <c r="A613" s="121"/>
      <c r="B613" s="121"/>
      <c r="C613" s="148"/>
      <c r="D613" s="164"/>
      <c r="E613" s="156"/>
      <c r="F613" s="121"/>
      <c r="G613" s="120"/>
      <c r="H613" s="153"/>
      <c r="I613" s="130"/>
    </row>
    <row r="614" spans="1:9" s="93" customFormat="1" x14ac:dyDescent="0.25">
      <c r="A614" s="131">
        <v>263</v>
      </c>
      <c r="B614" s="131" t="s">
        <v>110</v>
      </c>
      <c r="C614" s="148">
        <v>2.41</v>
      </c>
      <c r="D614" s="82">
        <v>205</v>
      </c>
      <c r="E614" s="150">
        <v>792</v>
      </c>
      <c r="F614" s="131" t="s">
        <v>1</v>
      </c>
      <c r="G614" s="119" t="s">
        <v>274</v>
      </c>
      <c r="H614" s="375" t="s">
        <v>271</v>
      </c>
      <c r="I614" s="129" t="s">
        <v>809</v>
      </c>
    </row>
    <row r="615" spans="1:9" s="93" customFormat="1" ht="15" customHeight="1" x14ac:dyDescent="0.25">
      <c r="A615" s="132"/>
      <c r="B615" s="132"/>
      <c r="C615" s="148"/>
      <c r="D615" s="82">
        <v>302</v>
      </c>
      <c r="E615" s="194"/>
      <c r="F615" s="132"/>
      <c r="G615" s="196"/>
      <c r="H615" s="259"/>
      <c r="I615" s="165"/>
    </row>
    <row r="616" spans="1:9" s="93" customFormat="1" x14ac:dyDescent="0.25">
      <c r="A616" s="134"/>
      <c r="B616" s="134"/>
      <c r="C616" s="148"/>
      <c r="D616" s="82">
        <v>285</v>
      </c>
      <c r="E616" s="151"/>
      <c r="F616" s="134"/>
      <c r="G616" s="120"/>
      <c r="H616" s="153"/>
      <c r="I616" s="130"/>
    </row>
    <row r="617" spans="1:9" s="93" customFormat="1" x14ac:dyDescent="0.25">
      <c r="A617" s="131">
        <v>264</v>
      </c>
      <c r="B617" s="131" t="s">
        <v>122</v>
      </c>
      <c r="C617" s="148">
        <v>3.5910000000000002</v>
      </c>
      <c r="D617" s="163">
        <v>960</v>
      </c>
      <c r="E617" s="150">
        <v>960</v>
      </c>
      <c r="F617" s="131" t="s">
        <v>1</v>
      </c>
      <c r="G617" s="119" t="s">
        <v>274</v>
      </c>
      <c r="H617" s="375" t="s">
        <v>271</v>
      </c>
      <c r="I617" s="129" t="s">
        <v>810</v>
      </c>
    </row>
    <row r="618" spans="1:9" s="93" customFormat="1" x14ac:dyDescent="0.25">
      <c r="A618" s="132"/>
      <c r="B618" s="132"/>
      <c r="C618" s="148"/>
      <c r="D618" s="273"/>
      <c r="E618" s="194"/>
      <c r="F618" s="132"/>
      <c r="G618" s="196"/>
      <c r="H618" s="259"/>
      <c r="I618" s="165"/>
    </row>
    <row r="619" spans="1:9" s="93" customFormat="1" x14ac:dyDescent="0.25">
      <c r="A619" s="132"/>
      <c r="B619" s="132"/>
      <c r="C619" s="148"/>
      <c r="D619" s="273"/>
      <c r="E619" s="194"/>
      <c r="F619" s="132"/>
      <c r="G619" s="196"/>
      <c r="H619" s="259"/>
      <c r="I619" s="165"/>
    </row>
    <row r="620" spans="1:9" s="93" customFormat="1" ht="15" customHeight="1" x14ac:dyDescent="0.25">
      <c r="A620" s="132"/>
      <c r="B620" s="132"/>
      <c r="C620" s="148"/>
      <c r="D620" s="273"/>
      <c r="E620" s="194"/>
      <c r="F620" s="132"/>
      <c r="G620" s="196"/>
      <c r="H620" s="259"/>
      <c r="I620" s="165"/>
    </row>
    <row r="621" spans="1:9" s="93" customFormat="1" x14ac:dyDescent="0.25">
      <c r="A621" s="134"/>
      <c r="B621" s="134"/>
      <c r="C621" s="148"/>
      <c r="D621" s="164"/>
      <c r="E621" s="151"/>
      <c r="F621" s="134"/>
      <c r="G621" s="120"/>
      <c r="H621" s="153"/>
      <c r="I621" s="130"/>
    </row>
    <row r="622" spans="1:9" s="94" customFormat="1" ht="15" customHeight="1" x14ac:dyDescent="0.25">
      <c r="A622" s="121">
        <v>265</v>
      </c>
      <c r="B622" s="121" t="s">
        <v>6</v>
      </c>
      <c r="C622" s="148">
        <v>2.2709999999999999</v>
      </c>
      <c r="D622" s="163">
        <v>717</v>
      </c>
      <c r="E622" s="156">
        <v>1870</v>
      </c>
      <c r="F622" s="121" t="s">
        <v>1</v>
      </c>
      <c r="G622" s="119" t="s">
        <v>274</v>
      </c>
      <c r="H622" s="152" t="s">
        <v>271</v>
      </c>
      <c r="I622" s="129" t="s">
        <v>811</v>
      </c>
    </row>
    <row r="623" spans="1:9" s="94" customFormat="1" x14ac:dyDescent="0.25">
      <c r="A623" s="121"/>
      <c r="B623" s="121"/>
      <c r="C623" s="148"/>
      <c r="D623" s="273"/>
      <c r="E623" s="156"/>
      <c r="F623" s="121"/>
      <c r="G623" s="120"/>
      <c r="H623" s="153"/>
      <c r="I623" s="130"/>
    </row>
    <row r="624" spans="1:9" s="93" customFormat="1" ht="15" customHeight="1" x14ac:dyDescent="0.25">
      <c r="A624" s="121">
        <v>266</v>
      </c>
      <c r="B624" s="121" t="s">
        <v>66</v>
      </c>
      <c r="C624" s="148">
        <v>3.4710000000000001</v>
      </c>
      <c r="D624" s="163">
        <v>793</v>
      </c>
      <c r="E624" s="49">
        <v>591</v>
      </c>
      <c r="F624" s="46" t="s">
        <v>1</v>
      </c>
      <c r="G624" s="119" t="s">
        <v>274</v>
      </c>
      <c r="H624" s="152" t="s">
        <v>271</v>
      </c>
      <c r="I624" s="129" t="s">
        <v>812</v>
      </c>
    </row>
    <row r="625" spans="1:9" s="93" customFormat="1" x14ac:dyDescent="0.25">
      <c r="A625" s="121"/>
      <c r="B625" s="121"/>
      <c r="C625" s="148"/>
      <c r="D625" s="273"/>
      <c r="E625" s="49">
        <v>419</v>
      </c>
      <c r="F625" s="46" t="s">
        <v>7</v>
      </c>
      <c r="G625" s="196"/>
      <c r="H625" s="376"/>
      <c r="I625" s="165"/>
    </row>
    <row r="626" spans="1:9" s="93" customFormat="1" x14ac:dyDescent="0.25">
      <c r="A626" s="121"/>
      <c r="B626" s="121"/>
      <c r="C626" s="148"/>
      <c r="D626" s="164"/>
      <c r="E626" s="49">
        <v>155</v>
      </c>
      <c r="F626" s="46" t="s">
        <v>23</v>
      </c>
      <c r="G626" s="120"/>
      <c r="H626" s="153"/>
      <c r="I626" s="130"/>
    </row>
    <row r="627" spans="1:9" s="93" customFormat="1" x14ac:dyDescent="0.25">
      <c r="A627" s="131">
        <v>267</v>
      </c>
      <c r="B627" s="131" t="s">
        <v>320</v>
      </c>
      <c r="C627" s="148">
        <v>44.805</v>
      </c>
      <c r="D627" s="163">
        <v>8653</v>
      </c>
      <c r="E627" s="150">
        <v>8653</v>
      </c>
      <c r="F627" s="131" t="s">
        <v>1</v>
      </c>
      <c r="G627" s="131" t="s">
        <v>288</v>
      </c>
      <c r="H627" s="112" t="s">
        <v>321</v>
      </c>
      <c r="I627" s="129" t="s">
        <v>813</v>
      </c>
    </row>
    <row r="628" spans="1:9" s="93" customFormat="1" x14ac:dyDescent="0.25">
      <c r="A628" s="132"/>
      <c r="B628" s="132"/>
      <c r="C628" s="148"/>
      <c r="D628" s="273"/>
      <c r="E628" s="194"/>
      <c r="F628" s="132"/>
      <c r="G628" s="132"/>
      <c r="H628" s="112" t="s">
        <v>322</v>
      </c>
      <c r="I628" s="165"/>
    </row>
    <row r="629" spans="1:9" s="93" customFormat="1" x14ac:dyDescent="0.25">
      <c r="A629" s="132"/>
      <c r="B629" s="132"/>
      <c r="C629" s="148"/>
      <c r="D629" s="273"/>
      <c r="E629" s="194"/>
      <c r="F629" s="132"/>
      <c r="G629" s="132"/>
      <c r="H629" s="112" t="s">
        <v>323</v>
      </c>
      <c r="I629" s="165"/>
    </row>
    <row r="630" spans="1:9" s="93" customFormat="1" x14ac:dyDescent="0.25">
      <c r="A630" s="132"/>
      <c r="B630" s="132"/>
      <c r="C630" s="148"/>
      <c r="D630" s="273"/>
      <c r="E630" s="194"/>
      <c r="F630" s="132"/>
      <c r="G630" s="132"/>
      <c r="H630" s="112" t="s">
        <v>324</v>
      </c>
      <c r="I630" s="165"/>
    </row>
    <row r="631" spans="1:9" s="93" customFormat="1" x14ac:dyDescent="0.25">
      <c r="A631" s="132"/>
      <c r="B631" s="132"/>
      <c r="C631" s="148"/>
      <c r="D631" s="273"/>
      <c r="E631" s="194"/>
      <c r="F631" s="132"/>
      <c r="G631" s="132"/>
      <c r="H631" s="112" t="s">
        <v>325</v>
      </c>
      <c r="I631" s="165"/>
    </row>
    <row r="632" spans="1:9" s="93" customFormat="1" x14ac:dyDescent="0.25">
      <c r="A632" s="132"/>
      <c r="B632" s="132"/>
      <c r="C632" s="148"/>
      <c r="D632" s="273"/>
      <c r="E632" s="194"/>
      <c r="F632" s="132"/>
      <c r="G632" s="132"/>
      <c r="H632" s="112" t="s">
        <v>326</v>
      </c>
      <c r="I632" s="165"/>
    </row>
    <row r="633" spans="1:9" s="93" customFormat="1" ht="16.5" customHeight="1" x14ac:dyDescent="0.25">
      <c r="A633" s="132"/>
      <c r="B633" s="132"/>
      <c r="C633" s="148"/>
      <c r="D633" s="164"/>
      <c r="E633" s="151"/>
      <c r="F633" s="134"/>
      <c r="G633" s="132"/>
      <c r="H633" s="112" t="s">
        <v>327</v>
      </c>
      <c r="I633" s="130"/>
    </row>
    <row r="634" spans="1:9" s="93" customFormat="1" ht="27.75" customHeight="1" x14ac:dyDescent="0.25">
      <c r="A634" s="121">
        <v>268</v>
      </c>
      <c r="B634" s="121" t="s">
        <v>123</v>
      </c>
      <c r="C634" s="159">
        <v>7.915</v>
      </c>
      <c r="D634" s="163">
        <v>2065</v>
      </c>
      <c r="E634" s="156">
        <v>2065</v>
      </c>
      <c r="F634" s="121" t="s">
        <v>1</v>
      </c>
      <c r="G634" s="119" t="s">
        <v>288</v>
      </c>
      <c r="H634" s="152" t="s">
        <v>271</v>
      </c>
      <c r="I634" s="129" t="s">
        <v>801</v>
      </c>
    </row>
    <row r="635" spans="1:9" s="93" customFormat="1" ht="22.5" customHeight="1" x14ac:dyDescent="0.25">
      <c r="A635" s="121"/>
      <c r="B635" s="121"/>
      <c r="C635" s="160"/>
      <c r="D635" s="164"/>
      <c r="E635" s="156"/>
      <c r="F635" s="121"/>
      <c r="G635" s="120"/>
      <c r="H635" s="153"/>
      <c r="I635" s="130"/>
    </row>
    <row r="636" spans="1:9" s="93" customFormat="1" ht="27.75" customHeight="1" x14ac:dyDescent="0.25">
      <c r="A636" s="121">
        <v>269</v>
      </c>
      <c r="B636" s="121" t="s">
        <v>991</v>
      </c>
      <c r="C636" s="159">
        <v>7.915</v>
      </c>
      <c r="D636" s="163">
        <v>2065</v>
      </c>
      <c r="E636" s="156">
        <v>800</v>
      </c>
      <c r="F636" s="121" t="s">
        <v>1</v>
      </c>
      <c r="G636" s="119" t="s">
        <v>288</v>
      </c>
      <c r="H636" s="152" t="s">
        <v>271</v>
      </c>
      <c r="I636" s="129" t="s">
        <v>814</v>
      </c>
    </row>
    <row r="637" spans="1:9" s="93" customFormat="1" ht="22.5" customHeight="1" x14ac:dyDescent="0.25">
      <c r="A637" s="121"/>
      <c r="B637" s="121"/>
      <c r="C637" s="160"/>
      <c r="D637" s="164"/>
      <c r="E637" s="156"/>
      <c r="F637" s="121"/>
      <c r="G637" s="120"/>
      <c r="H637" s="153"/>
      <c r="I637" s="130"/>
    </row>
    <row r="638" spans="1:9" s="93" customFormat="1" ht="27.75" customHeight="1" x14ac:dyDescent="0.25">
      <c r="A638" s="121">
        <v>270</v>
      </c>
      <c r="B638" s="121" t="s">
        <v>83</v>
      </c>
      <c r="C638" s="159">
        <v>3.5</v>
      </c>
      <c r="D638" s="163">
        <v>2065</v>
      </c>
      <c r="E638" s="156">
        <v>318</v>
      </c>
      <c r="F638" s="121" t="s">
        <v>1</v>
      </c>
      <c r="G638" s="119" t="s">
        <v>288</v>
      </c>
      <c r="H638" s="152" t="s">
        <v>271</v>
      </c>
      <c r="I638" s="129" t="s">
        <v>814</v>
      </c>
    </row>
    <row r="639" spans="1:9" s="93" customFormat="1" ht="22.5" customHeight="1" x14ac:dyDescent="0.25">
      <c r="A639" s="121"/>
      <c r="B639" s="121"/>
      <c r="C639" s="160"/>
      <c r="D639" s="164"/>
      <c r="E639" s="156"/>
      <c r="F639" s="121"/>
      <c r="G639" s="120"/>
      <c r="H639" s="153"/>
      <c r="I639" s="130"/>
    </row>
    <row r="640" spans="1:9" s="93" customFormat="1" ht="15" customHeight="1" x14ac:dyDescent="0.25">
      <c r="A640" s="339" t="s">
        <v>18</v>
      </c>
      <c r="B640" s="339"/>
      <c r="C640" s="149">
        <f>SUM(C600:C639)</f>
        <v>98.851000000000028</v>
      </c>
      <c r="D640" s="88"/>
      <c r="E640" s="53">
        <f>SUM(E625,E600)</f>
        <v>3596</v>
      </c>
      <c r="F640" s="83" t="s">
        <v>7</v>
      </c>
      <c r="G640" s="325" t="s">
        <v>271</v>
      </c>
      <c r="H640" s="326"/>
      <c r="I640" s="126"/>
    </row>
    <row r="641" spans="1:9" s="93" customFormat="1" x14ac:dyDescent="0.25">
      <c r="A641" s="339"/>
      <c r="B641" s="339"/>
      <c r="C641" s="149"/>
      <c r="D641" s="89"/>
      <c r="E641" s="53">
        <f>SUM(E638,E634,E627,E624,E622,E617,E614,E612,E610,E608,E606,E604,E636)</f>
        <v>18919</v>
      </c>
      <c r="F641" s="83" t="s">
        <v>1</v>
      </c>
      <c r="G641" s="327"/>
      <c r="H641" s="328"/>
      <c r="I641" s="127"/>
    </row>
    <row r="642" spans="1:9" s="93" customFormat="1" x14ac:dyDescent="0.25">
      <c r="A642" s="339"/>
      <c r="B642" s="339"/>
      <c r="C642" s="149"/>
      <c r="D642" s="89"/>
      <c r="E642" s="53">
        <f>SUM(E626)</f>
        <v>155</v>
      </c>
      <c r="F642" s="83" t="s">
        <v>23</v>
      </c>
      <c r="G642" s="329"/>
      <c r="H642" s="330"/>
      <c r="I642" s="128"/>
    </row>
    <row r="643" spans="1:9" s="93" customFormat="1" ht="15" customHeight="1" x14ac:dyDescent="0.25">
      <c r="A643" s="191" t="s">
        <v>124</v>
      </c>
      <c r="B643" s="192"/>
      <c r="C643" s="192"/>
      <c r="D643" s="192"/>
      <c r="E643" s="192"/>
      <c r="F643" s="192"/>
      <c r="G643" s="192"/>
      <c r="H643" s="192"/>
      <c r="I643" s="193"/>
    </row>
    <row r="644" spans="1:9" s="93" customFormat="1" x14ac:dyDescent="0.25">
      <c r="A644" s="121">
        <v>271</v>
      </c>
      <c r="B644" s="121" t="s">
        <v>25</v>
      </c>
      <c r="C644" s="148">
        <v>5.7910000000000004</v>
      </c>
      <c r="D644" s="322" t="s">
        <v>918</v>
      </c>
      <c r="E644" s="156">
        <v>1565</v>
      </c>
      <c r="F644" s="121" t="s">
        <v>7</v>
      </c>
      <c r="G644" s="119" t="s">
        <v>274</v>
      </c>
      <c r="H644" s="152" t="s">
        <v>271</v>
      </c>
      <c r="I644" s="129" t="s">
        <v>815</v>
      </c>
    </row>
    <row r="645" spans="1:9" s="93" customFormat="1" x14ac:dyDescent="0.25">
      <c r="A645" s="121"/>
      <c r="B645" s="121"/>
      <c r="C645" s="148"/>
      <c r="D645" s="323"/>
      <c r="E645" s="156"/>
      <c r="F645" s="121"/>
      <c r="G645" s="120"/>
      <c r="H645" s="153"/>
      <c r="I645" s="130"/>
    </row>
    <row r="646" spans="1:9" s="93" customFormat="1" ht="15" customHeight="1" x14ac:dyDescent="0.25">
      <c r="A646" s="121">
        <v>272</v>
      </c>
      <c r="B646" s="121" t="s">
        <v>71</v>
      </c>
      <c r="C646" s="148">
        <v>1.2989999999999999</v>
      </c>
      <c r="D646" s="322" t="s">
        <v>919</v>
      </c>
      <c r="E646" s="156">
        <v>393</v>
      </c>
      <c r="F646" s="121" t="s">
        <v>1</v>
      </c>
      <c r="G646" s="119" t="s">
        <v>274</v>
      </c>
      <c r="H646" s="152" t="s">
        <v>271</v>
      </c>
      <c r="I646" s="129" t="s">
        <v>816</v>
      </c>
    </row>
    <row r="647" spans="1:9" s="93" customFormat="1" x14ac:dyDescent="0.25">
      <c r="A647" s="121"/>
      <c r="B647" s="121"/>
      <c r="C647" s="148"/>
      <c r="D647" s="323"/>
      <c r="E647" s="156"/>
      <c r="F647" s="121"/>
      <c r="G647" s="120"/>
      <c r="H647" s="153"/>
      <c r="I647" s="130"/>
    </row>
    <row r="648" spans="1:9" s="93" customFormat="1" ht="15" customHeight="1" x14ac:dyDescent="0.25">
      <c r="A648" s="121">
        <v>273</v>
      </c>
      <c r="B648" s="121" t="s">
        <v>994</v>
      </c>
      <c r="C648" s="148">
        <v>1.2989999999999999</v>
      </c>
      <c r="D648" s="322" t="s">
        <v>919</v>
      </c>
      <c r="E648" s="156">
        <v>900</v>
      </c>
      <c r="F648" s="121" t="s">
        <v>1</v>
      </c>
      <c r="G648" s="119" t="s">
        <v>274</v>
      </c>
      <c r="H648" s="152" t="s">
        <v>271</v>
      </c>
      <c r="I648" s="129" t="s">
        <v>817</v>
      </c>
    </row>
    <row r="649" spans="1:9" s="93" customFormat="1" x14ac:dyDescent="0.25">
      <c r="A649" s="121"/>
      <c r="B649" s="121"/>
      <c r="C649" s="148"/>
      <c r="D649" s="323"/>
      <c r="E649" s="156"/>
      <c r="F649" s="121"/>
      <c r="G649" s="120"/>
      <c r="H649" s="153"/>
      <c r="I649" s="130"/>
    </row>
    <row r="650" spans="1:9" s="93" customFormat="1" ht="15" customHeight="1" x14ac:dyDescent="0.25">
      <c r="A650" s="121">
        <v>274</v>
      </c>
      <c r="B650" s="121" t="s">
        <v>995</v>
      </c>
      <c r="C650" s="148">
        <v>1.2989999999999999</v>
      </c>
      <c r="D650" s="322" t="s">
        <v>919</v>
      </c>
      <c r="E650" s="156">
        <v>600</v>
      </c>
      <c r="F650" s="121" t="s">
        <v>1</v>
      </c>
      <c r="G650" s="119" t="s">
        <v>274</v>
      </c>
      <c r="H650" s="152" t="s">
        <v>271</v>
      </c>
      <c r="I650" s="129" t="s">
        <v>818</v>
      </c>
    </row>
    <row r="651" spans="1:9" s="93" customFormat="1" x14ac:dyDescent="0.25">
      <c r="A651" s="121"/>
      <c r="B651" s="121"/>
      <c r="C651" s="148"/>
      <c r="D651" s="323"/>
      <c r="E651" s="156"/>
      <c r="F651" s="121"/>
      <c r="G651" s="120"/>
      <c r="H651" s="153"/>
      <c r="I651" s="130"/>
    </row>
    <row r="652" spans="1:9" s="93" customFormat="1" ht="15" customHeight="1" x14ac:dyDescent="0.25">
      <c r="A652" s="121">
        <v>275</v>
      </c>
      <c r="B652" s="121" t="s">
        <v>996</v>
      </c>
      <c r="C652" s="148">
        <v>1.2989999999999999</v>
      </c>
      <c r="D652" s="322" t="s">
        <v>919</v>
      </c>
      <c r="E652" s="156">
        <v>705</v>
      </c>
      <c r="F652" s="121" t="s">
        <v>1</v>
      </c>
      <c r="G652" s="119" t="s">
        <v>274</v>
      </c>
      <c r="H652" s="152" t="s">
        <v>271</v>
      </c>
      <c r="I652" s="129" t="s">
        <v>819</v>
      </c>
    </row>
    <row r="653" spans="1:9" s="93" customFormat="1" x14ac:dyDescent="0.25">
      <c r="A653" s="121"/>
      <c r="B653" s="121"/>
      <c r="C653" s="148"/>
      <c r="D653" s="323"/>
      <c r="E653" s="156"/>
      <c r="F653" s="121"/>
      <c r="G653" s="120"/>
      <c r="H653" s="153"/>
      <c r="I653" s="130"/>
    </row>
    <row r="654" spans="1:9" s="93" customFormat="1" ht="15" customHeight="1" x14ac:dyDescent="0.25">
      <c r="A654" s="121">
        <v>276</v>
      </c>
      <c r="B654" s="121" t="s">
        <v>997</v>
      </c>
      <c r="C654" s="148">
        <v>1.2989999999999999</v>
      </c>
      <c r="D654" s="322" t="s">
        <v>919</v>
      </c>
      <c r="E654" s="156">
        <v>850</v>
      </c>
      <c r="F654" s="121" t="s">
        <v>1</v>
      </c>
      <c r="G654" s="119" t="s">
        <v>274</v>
      </c>
      <c r="H654" s="152" t="s">
        <v>271</v>
      </c>
      <c r="I654" s="129" t="s">
        <v>820</v>
      </c>
    </row>
    <row r="655" spans="1:9" s="93" customFormat="1" x14ac:dyDescent="0.25">
      <c r="A655" s="121"/>
      <c r="B655" s="121"/>
      <c r="C655" s="148"/>
      <c r="D655" s="323"/>
      <c r="E655" s="156"/>
      <c r="F655" s="121"/>
      <c r="G655" s="120"/>
      <c r="H655" s="153"/>
      <c r="I655" s="130"/>
    </row>
    <row r="656" spans="1:9" s="93" customFormat="1" ht="15" customHeight="1" x14ac:dyDescent="0.25">
      <c r="A656" s="364" t="s">
        <v>18</v>
      </c>
      <c r="B656" s="365"/>
      <c r="C656" s="202">
        <f>SUM(C643:C654)</f>
        <v>12.285999999999998</v>
      </c>
      <c r="D656" s="76"/>
      <c r="E656" s="53">
        <f>SUM(E644)</f>
        <v>1565</v>
      </c>
      <c r="F656" s="83" t="s">
        <v>7</v>
      </c>
      <c r="G656" s="325" t="s">
        <v>271</v>
      </c>
      <c r="H656" s="337"/>
      <c r="I656" s="126"/>
    </row>
    <row r="657" spans="1:9" s="93" customFormat="1" ht="15" customHeight="1" x14ac:dyDescent="0.25">
      <c r="A657" s="366"/>
      <c r="B657" s="367"/>
      <c r="C657" s="203"/>
      <c r="D657" s="76"/>
      <c r="E657" s="53">
        <f>SUM(E646:E655)</f>
        <v>3448</v>
      </c>
      <c r="F657" s="83" t="s">
        <v>1</v>
      </c>
      <c r="G657" s="329"/>
      <c r="H657" s="338"/>
      <c r="I657" s="128"/>
    </row>
    <row r="658" spans="1:9" s="93" customFormat="1" ht="15" customHeight="1" x14ac:dyDescent="0.25">
      <c r="A658" s="191" t="s">
        <v>125</v>
      </c>
      <c r="B658" s="192"/>
      <c r="C658" s="192"/>
      <c r="D658" s="192"/>
      <c r="E658" s="192"/>
      <c r="F658" s="192"/>
      <c r="G658" s="192"/>
      <c r="H658" s="192"/>
      <c r="I658" s="193"/>
    </row>
    <row r="659" spans="1:9" s="93" customFormat="1" x14ac:dyDescent="0.25">
      <c r="A659" s="121">
        <v>277</v>
      </c>
      <c r="B659" s="121" t="s">
        <v>126</v>
      </c>
      <c r="C659" s="159">
        <v>1.1180000000000001</v>
      </c>
      <c r="D659" s="322" t="s">
        <v>920</v>
      </c>
      <c r="E659" s="49">
        <v>135</v>
      </c>
      <c r="F659" s="46" t="s">
        <v>1</v>
      </c>
      <c r="G659" s="119" t="s">
        <v>274</v>
      </c>
      <c r="H659" s="152" t="s">
        <v>271</v>
      </c>
      <c r="I659" s="129" t="s">
        <v>821</v>
      </c>
    </row>
    <row r="660" spans="1:9" s="93" customFormat="1" x14ac:dyDescent="0.25">
      <c r="A660" s="121"/>
      <c r="B660" s="121"/>
      <c r="C660" s="160"/>
      <c r="D660" s="323"/>
      <c r="E660" s="49">
        <v>260</v>
      </c>
      <c r="F660" s="46" t="s">
        <v>7</v>
      </c>
      <c r="G660" s="120"/>
      <c r="H660" s="153"/>
      <c r="I660" s="130"/>
    </row>
    <row r="661" spans="1:9" s="93" customFormat="1" ht="15" customHeight="1" x14ac:dyDescent="0.25">
      <c r="A661" s="121">
        <v>278</v>
      </c>
      <c r="B661" s="121" t="s">
        <v>127</v>
      </c>
      <c r="C661" s="159">
        <v>1.6659999999999999</v>
      </c>
      <c r="D661" s="322" t="s">
        <v>921</v>
      </c>
      <c r="E661" s="156">
        <v>476</v>
      </c>
      <c r="F661" s="121" t="s">
        <v>1</v>
      </c>
      <c r="G661" s="119" t="s">
        <v>274</v>
      </c>
      <c r="H661" s="152" t="s">
        <v>271</v>
      </c>
      <c r="I661" s="129" t="s">
        <v>1052</v>
      </c>
    </row>
    <row r="662" spans="1:9" s="93" customFormat="1" ht="29.25" customHeight="1" x14ac:dyDescent="0.25">
      <c r="A662" s="121"/>
      <c r="B662" s="121"/>
      <c r="C662" s="160"/>
      <c r="D662" s="323"/>
      <c r="E662" s="156"/>
      <c r="F662" s="121"/>
      <c r="G662" s="120"/>
      <c r="H662" s="153"/>
      <c r="I662" s="130"/>
    </row>
    <row r="663" spans="1:9" s="93" customFormat="1" x14ac:dyDescent="0.25">
      <c r="A663" s="131">
        <v>279</v>
      </c>
      <c r="B663" s="131" t="s">
        <v>3</v>
      </c>
      <c r="C663" s="159">
        <v>2.0550000000000002</v>
      </c>
      <c r="D663" s="322" t="s">
        <v>922</v>
      </c>
      <c r="E663" s="150">
        <v>775</v>
      </c>
      <c r="F663" s="131" t="s">
        <v>1</v>
      </c>
      <c r="G663" s="119" t="s">
        <v>274</v>
      </c>
      <c r="H663" s="152" t="s">
        <v>271</v>
      </c>
      <c r="I663" s="129" t="s">
        <v>1053</v>
      </c>
    </row>
    <row r="664" spans="1:9" s="93" customFormat="1" ht="15" customHeight="1" x14ac:dyDescent="0.25">
      <c r="A664" s="132"/>
      <c r="B664" s="132"/>
      <c r="C664" s="244"/>
      <c r="D664" s="360"/>
      <c r="E664" s="194"/>
      <c r="F664" s="132"/>
      <c r="G664" s="196"/>
      <c r="H664" s="259"/>
      <c r="I664" s="165"/>
    </row>
    <row r="665" spans="1:9" s="93" customFormat="1" x14ac:dyDescent="0.25">
      <c r="A665" s="134"/>
      <c r="B665" s="134"/>
      <c r="C665" s="160"/>
      <c r="D665" s="323"/>
      <c r="E665" s="151"/>
      <c r="F665" s="134"/>
      <c r="G665" s="120"/>
      <c r="H665" s="153"/>
      <c r="I665" s="130"/>
    </row>
    <row r="666" spans="1:9" s="93" customFormat="1" x14ac:dyDescent="0.25">
      <c r="A666" s="131">
        <v>280</v>
      </c>
      <c r="B666" s="131" t="s">
        <v>43</v>
      </c>
      <c r="C666" s="159">
        <v>2.0550000000000002</v>
      </c>
      <c r="D666" s="322" t="s">
        <v>922</v>
      </c>
      <c r="E666" s="150">
        <v>780</v>
      </c>
      <c r="F666" s="131" t="s">
        <v>1</v>
      </c>
      <c r="G666" s="119" t="s">
        <v>274</v>
      </c>
      <c r="H666" s="152" t="s">
        <v>271</v>
      </c>
      <c r="I666" s="129" t="s">
        <v>1054</v>
      </c>
    </row>
    <row r="667" spans="1:9" s="93" customFormat="1" ht="15" customHeight="1" x14ac:dyDescent="0.25">
      <c r="A667" s="132"/>
      <c r="B667" s="132"/>
      <c r="C667" s="244"/>
      <c r="D667" s="360"/>
      <c r="E667" s="194"/>
      <c r="F667" s="132"/>
      <c r="G667" s="196"/>
      <c r="H667" s="259"/>
      <c r="I667" s="165"/>
    </row>
    <row r="668" spans="1:9" s="93" customFormat="1" x14ac:dyDescent="0.25">
      <c r="A668" s="134"/>
      <c r="B668" s="134"/>
      <c r="C668" s="160"/>
      <c r="D668" s="323"/>
      <c r="E668" s="151"/>
      <c r="F668" s="134"/>
      <c r="G668" s="120"/>
      <c r="H668" s="153"/>
      <c r="I668" s="130"/>
    </row>
    <row r="669" spans="1:9" s="93" customFormat="1" x14ac:dyDescent="0.25">
      <c r="A669" s="131">
        <v>281</v>
      </c>
      <c r="B669" s="131" t="s">
        <v>61</v>
      </c>
      <c r="C669" s="159">
        <v>2.0550000000000002</v>
      </c>
      <c r="D669" s="322" t="s">
        <v>922</v>
      </c>
      <c r="E669" s="150">
        <v>950</v>
      </c>
      <c r="F669" s="131" t="s">
        <v>1</v>
      </c>
      <c r="G669" s="119" t="s">
        <v>274</v>
      </c>
      <c r="H669" s="152" t="s">
        <v>271</v>
      </c>
      <c r="I669" s="129" t="s">
        <v>1055</v>
      </c>
    </row>
    <row r="670" spans="1:9" s="93" customFormat="1" ht="15" customHeight="1" x14ac:dyDescent="0.25">
      <c r="A670" s="132"/>
      <c r="B670" s="132"/>
      <c r="C670" s="244"/>
      <c r="D670" s="360"/>
      <c r="E670" s="194"/>
      <c r="F670" s="132"/>
      <c r="G670" s="196"/>
      <c r="H670" s="259"/>
      <c r="I670" s="165"/>
    </row>
    <row r="671" spans="1:9" s="93" customFormat="1" x14ac:dyDescent="0.25">
      <c r="A671" s="134"/>
      <c r="B671" s="134"/>
      <c r="C671" s="160"/>
      <c r="D671" s="323"/>
      <c r="E671" s="151"/>
      <c r="F671" s="134"/>
      <c r="G671" s="120"/>
      <c r="H671" s="153"/>
      <c r="I671" s="130"/>
    </row>
    <row r="672" spans="1:9" s="93" customFormat="1" x14ac:dyDescent="0.25">
      <c r="A672" s="131">
        <v>282</v>
      </c>
      <c r="B672" s="131" t="s">
        <v>380</v>
      </c>
      <c r="C672" s="159">
        <v>2.0550000000000002</v>
      </c>
      <c r="D672" s="322" t="s">
        <v>922</v>
      </c>
      <c r="E672" s="150">
        <v>840</v>
      </c>
      <c r="F672" s="131" t="s">
        <v>1</v>
      </c>
      <c r="G672" s="119" t="s">
        <v>274</v>
      </c>
      <c r="H672" s="152" t="s">
        <v>271</v>
      </c>
      <c r="I672" s="129" t="s">
        <v>1056</v>
      </c>
    </row>
    <row r="673" spans="1:9" s="93" customFormat="1" ht="15" customHeight="1" x14ac:dyDescent="0.25">
      <c r="A673" s="132"/>
      <c r="B673" s="132"/>
      <c r="C673" s="244"/>
      <c r="D673" s="360"/>
      <c r="E673" s="194"/>
      <c r="F673" s="132"/>
      <c r="G673" s="196"/>
      <c r="H673" s="259"/>
      <c r="I673" s="165"/>
    </row>
    <row r="674" spans="1:9" s="93" customFormat="1" x14ac:dyDescent="0.25">
      <c r="A674" s="134"/>
      <c r="B674" s="134"/>
      <c r="C674" s="160"/>
      <c r="D674" s="323"/>
      <c r="E674" s="151"/>
      <c r="F674" s="134"/>
      <c r="G674" s="120"/>
      <c r="H674" s="153"/>
      <c r="I674" s="130"/>
    </row>
    <row r="675" spans="1:9" s="93" customFormat="1" ht="15" customHeight="1" x14ac:dyDescent="0.25">
      <c r="A675" s="364" t="s">
        <v>18</v>
      </c>
      <c r="B675" s="365"/>
      <c r="C675" s="202">
        <f>SUM(C658:C673)</f>
        <v>11.004</v>
      </c>
      <c r="D675" s="76"/>
      <c r="E675" s="53">
        <f>SUM(E671,E668,E665,E662,E660,E658)</f>
        <v>260</v>
      </c>
      <c r="F675" s="83" t="s">
        <v>7</v>
      </c>
      <c r="G675" s="325" t="s">
        <v>271</v>
      </c>
      <c r="H675" s="337"/>
      <c r="I675" s="95"/>
    </row>
    <row r="676" spans="1:9" s="93" customFormat="1" ht="15" customHeight="1" x14ac:dyDescent="0.25">
      <c r="A676" s="366"/>
      <c r="B676" s="367"/>
      <c r="C676" s="203"/>
      <c r="D676" s="76"/>
      <c r="E676" s="53">
        <f>SUM(E661:E674,E659)</f>
        <v>3956</v>
      </c>
      <c r="F676" s="83" t="s">
        <v>1</v>
      </c>
      <c r="G676" s="329"/>
      <c r="H676" s="338"/>
      <c r="I676" s="95"/>
    </row>
    <row r="677" spans="1:9" s="93" customFormat="1" ht="15" customHeight="1" x14ac:dyDescent="0.25">
      <c r="A677" s="191" t="s">
        <v>128</v>
      </c>
      <c r="B677" s="192"/>
      <c r="C677" s="192"/>
      <c r="D677" s="192"/>
      <c r="E677" s="192"/>
      <c r="F677" s="192"/>
      <c r="G677" s="192"/>
      <c r="H677" s="193"/>
      <c r="I677" s="95"/>
    </row>
    <row r="678" spans="1:9" s="93" customFormat="1" ht="27" customHeight="1" x14ac:dyDescent="0.25">
      <c r="A678" s="121">
        <v>283</v>
      </c>
      <c r="B678" s="121" t="s">
        <v>11</v>
      </c>
      <c r="C678" s="159">
        <v>8.1319999999999997</v>
      </c>
      <c r="D678" s="82">
        <v>1199</v>
      </c>
      <c r="E678" s="49">
        <v>2107</v>
      </c>
      <c r="F678" s="46" t="s">
        <v>7</v>
      </c>
      <c r="G678" s="119" t="s">
        <v>274</v>
      </c>
      <c r="H678" s="152" t="s">
        <v>271</v>
      </c>
      <c r="I678" s="129" t="s">
        <v>1057</v>
      </c>
    </row>
    <row r="679" spans="1:9" s="93" customFormat="1" x14ac:dyDescent="0.25">
      <c r="A679" s="121"/>
      <c r="B679" s="121"/>
      <c r="C679" s="244"/>
      <c r="D679" s="82">
        <v>584</v>
      </c>
      <c r="E679" s="150">
        <v>184</v>
      </c>
      <c r="F679" s="131" t="s">
        <v>23</v>
      </c>
      <c r="G679" s="196"/>
      <c r="H679" s="259"/>
      <c r="I679" s="165"/>
    </row>
    <row r="680" spans="1:9" s="93" customFormat="1" x14ac:dyDescent="0.25">
      <c r="A680" s="121"/>
      <c r="B680" s="121"/>
      <c r="C680" s="160"/>
      <c r="D680" s="82">
        <v>325</v>
      </c>
      <c r="E680" s="151"/>
      <c r="F680" s="134"/>
      <c r="G680" s="120"/>
      <c r="H680" s="153"/>
      <c r="I680" s="130"/>
    </row>
    <row r="681" spans="1:9" s="93" customFormat="1" ht="9" customHeight="1" x14ac:dyDescent="0.25">
      <c r="A681" s="121">
        <v>284</v>
      </c>
      <c r="B681" s="121" t="s">
        <v>29</v>
      </c>
      <c r="C681" s="159">
        <v>2.5289999999999999</v>
      </c>
      <c r="D681" s="322" t="s">
        <v>923</v>
      </c>
      <c r="E681" s="156">
        <v>843</v>
      </c>
      <c r="F681" s="121" t="s">
        <v>1</v>
      </c>
      <c r="G681" s="119" t="s">
        <v>274</v>
      </c>
      <c r="H681" s="152" t="s">
        <v>271</v>
      </c>
      <c r="I681" s="129" t="s">
        <v>1058</v>
      </c>
    </row>
    <row r="682" spans="1:9" s="93" customFormat="1" ht="12.75" customHeight="1" x14ac:dyDescent="0.25">
      <c r="A682" s="121"/>
      <c r="B682" s="121"/>
      <c r="C682" s="160"/>
      <c r="D682" s="323"/>
      <c r="E682" s="156"/>
      <c r="F682" s="121"/>
      <c r="G682" s="120"/>
      <c r="H682" s="153"/>
      <c r="I682" s="130"/>
    </row>
    <row r="683" spans="1:9" s="93" customFormat="1" ht="15" customHeight="1" x14ac:dyDescent="0.25">
      <c r="A683" s="121">
        <v>285</v>
      </c>
      <c r="B683" s="121" t="s">
        <v>129</v>
      </c>
      <c r="C683" s="159">
        <v>2.2440000000000002</v>
      </c>
      <c r="D683" s="163">
        <v>670</v>
      </c>
      <c r="E683" s="150">
        <v>670</v>
      </c>
      <c r="F683" s="121" t="s">
        <v>1</v>
      </c>
      <c r="G683" s="119" t="s">
        <v>274</v>
      </c>
      <c r="H683" s="152" t="s">
        <v>271</v>
      </c>
      <c r="I683" s="129" t="s">
        <v>1059</v>
      </c>
    </row>
    <row r="684" spans="1:9" s="93" customFormat="1" x14ac:dyDescent="0.25">
      <c r="A684" s="121"/>
      <c r="B684" s="121"/>
      <c r="C684" s="160"/>
      <c r="D684" s="164"/>
      <c r="E684" s="151"/>
      <c r="F684" s="121"/>
      <c r="G684" s="120"/>
      <c r="H684" s="153"/>
      <c r="I684" s="130"/>
    </row>
    <row r="685" spans="1:9" s="93" customFormat="1" ht="15" customHeight="1" x14ac:dyDescent="0.25">
      <c r="A685" s="121">
        <v>286</v>
      </c>
      <c r="B685" s="121" t="s">
        <v>970</v>
      </c>
      <c r="C685" s="159">
        <v>2.8</v>
      </c>
      <c r="D685" s="163">
        <v>670</v>
      </c>
      <c r="E685" s="150">
        <v>1000</v>
      </c>
      <c r="F685" s="121" t="s">
        <v>1</v>
      </c>
      <c r="G685" s="119" t="s">
        <v>274</v>
      </c>
      <c r="H685" s="152" t="s">
        <v>271</v>
      </c>
      <c r="I685" s="129" t="s">
        <v>1060</v>
      </c>
    </row>
    <row r="686" spans="1:9" s="93" customFormat="1" x14ac:dyDescent="0.25">
      <c r="A686" s="121"/>
      <c r="B686" s="121"/>
      <c r="C686" s="160"/>
      <c r="D686" s="164"/>
      <c r="E686" s="151"/>
      <c r="F686" s="121"/>
      <c r="G686" s="120"/>
      <c r="H686" s="153"/>
      <c r="I686" s="130"/>
    </row>
    <row r="687" spans="1:9" s="93" customFormat="1" ht="15" customHeight="1" x14ac:dyDescent="0.25">
      <c r="A687" s="169" t="s">
        <v>18</v>
      </c>
      <c r="B687" s="200"/>
      <c r="C687" s="202">
        <f>SUM(C677:C685)</f>
        <v>15.704999999999998</v>
      </c>
      <c r="D687" s="66"/>
      <c r="E687" s="53">
        <f>SUM(E679)</f>
        <v>184</v>
      </c>
      <c r="F687" s="52" t="s">
        <v>23</v>
      </c>
      <c r="G687" s="206" t="s">
        <v>271</v>
      </c>
      <c r="H687" s="207"/>
      <c r="I687" s="126"/>
    </row>
    <row r="688" spans="1:9" s="93" customFormat="1" ht="15" customHeight="1" x14ac:dyDescent="0.25">
      <c r="A688" s="171"/>
      <c r="B688" s="204"/>
      <c r="C688" s="205"/>
      <c r="D688" s="66"/>
      <c r="E688" s="53">
        <f>SUM(E678)</f>
        <v>2107</v>
      </c>
      <c r="F688" s="52" t="s">
        <v>7</v>
      </c>
      <c r="G688" s="208"/>
      <c r="H688" s="209"/>
      <c r="I688" s="127"/>
    </row>
    <row r="689" spans="1:9" s="93" customFormat="1" ht="15" customHeight="1" x14ac:dyDescent="0.25">
      <c r="A689" s="173"/>
      <c r="B689" s="201"/>
      <c r="C689" s="203"/>
      <c r="D689" s="66"/>
      <c r="E689" s="53">
        <f>SUM(E681,E683,E685)</f>
        <v>2513</v>
      </c>
      <c r="F689" s="52" t="s">
        <v>1</v>
      </c>
      <c r="G689" s="210"/>
      <c r="H689" s="211"/>
      <c r="I689" s="128"/>
    </row>
    <row r="690" spans="1:9" s="93" customFormat="1" ht="25.5" customHeight="1" x14ac:dyDescent="0.25">
      <c r="A690" s="238" t="s">
        <v>248</v>
      </c>
      <c r="B690" s="239"/>
      <c r="C690" s="219">
        <f>SUM(C598,C640,C656,C675,C687)</f>
        <v>140.30400000000003</v>
      </c>
      <c r="D690" s="85"/>
      <c r="E690" s="84">
        <f>SUM(E687,E642,)</f>
        <v>339</v>
      </c>
      <c r="F690" s="52" t="s">
        <v>23</v>
      </c>
      <c r="G690" s="185">
        <f>SUM(E690,E691,E692)</f>
        <v>37255</v>
      </c>
      <c r="H690" s="221"/>
      <c r="I690" s="126"/>
    </row>
    <row r="691" spans="1:9" s="93" customFormat="1" ht="15.75" x14ac:dyDescent="0.25">
      <c r="A691" s="240"/>
      <c r="B691" s="241"/>
      <c r="C691" s="219"/>
      <c r="D691" s="86"/>
      <c r="E691" s="84">
        <f>SUM(E688,E675,E656,E640,E598)</f>
        <v>8080</v>
      </c>
      <c r="F691" s="52" t="s">
        <v>7</v>
      </c>
      <c r="G691" s="187"/>
      <c r="H691" s="222"/>
      <c r="I691" s="127"/>
    </row>
    <row r="692" spans="1:9" s="93" customFormat="1" ht="15.75" x14ac:dyDescent="0.25">
      <c r="A692" s="242"/>
      <c r="B692" s="243"/>
      <c r="C692" s="219"/>
      <c r="D692" s="87"/>
      <c r="E692" s="84">
        <f>SUM(E689,E676,E657,E641,)</f>
        <v>28836</v>
      </c>
      <c r="F692" s="52" t="s">
        <v>1</v>
      </c>
      <c r="G692" s="189"/>
      <c r="H692" s="223"/>
      <c r="I692" s="128"/>
    </row>
    <row r="693" spans="1:9" s="93" customFormat="1" ht="16.5" customHeight="1" x14ac:dyDescent="0.25">
      <c r="A693" s="355" t="s">
        <v>251</v>
      </c>
      <c r="B693" s="356"/>
      <c r="C693" s="356"/>
      <c r="D693" s="356"/>
      <c r="E693" s="356"/>
      <c r="F693" s="356"/>
      <c r="G693" s="356"/>
      <c r="H693" s="356"/>
      <c r="I693" s="357"/>
    </row>
    <row r="694" spans="1:9" s="93" customFormat="1" ht="15" customHeight="1" x14ac:dyDescent="0.25">
      <c r="A694" s="191" t="s">
        <v>130</v>
      </c>
      <c r="B694" s="192"/>
      <c r="C694" s="192"/>
      <c r="D694" s="192"/>
      <c r="E694" s="192"/>
      <c r="F694" s="192"/>
      <c r="G694" s="192"/>
      <c r="H694" s="192"/>
      <c r="I694" s="193"/>
    </row>
    <row r="695" spans="1:9" s="93" customFormat="1" x14ac:dyDescent="0.25">
      <c r="A695" s="121">
        <v>287</v>
      </c>
      <c r="B695" s="133" t="s">
        <v>24</v>
      </c>
      <c r="C695" s="148">
        <v>2.177</v>
      </c>
      <c r="D695" s="157">
        <v>921</v>
      </c>
      <c r="E695" s="150">
        <v>921</v>
      </c>
      <c r="F695" s="117" t="s">
        <v>7</v>
      </c>
      <c r="G695" s="124" t="s">
        <v>274</v>
      </c>
      <c r="H695" s="161" t="s">
        <v>271</v>
      </c>
      <c r="I695" s="129" t="s">
        <v>831</v>
      </c>
    </row>
    <row r="696" spans="1:9" s="93" customFormat="1" x14ac:dyDescent="0.25">
      <c r="A696" s="121"/>
      <c r="B696" s="133"/>
      <c r="C696" s="148"/>
      <c r="D696" s="158"/>
      <c r="E696" s="151"/>
      <c r="F696" s="118"/>
      <c r="G696" s="125"/>
      <c r="H696" s="162"/>
      <c r="I696" s="130"/>
    </row>
    <row r="697" spans="1:9" s="93" customFormat="1" ht="15" customHeight="1" x14ac:dyDescent="0.25">
      <c r="A697" s="121">
        <v>288</v>
      </c>
      <c r="B697" s="133" t="s">
        <v>131</v>
      </c>
      <c r="C697" s="148">
        <v>0.98299999999999998</v>
      </c>
      <c r="D697" s="157">
        <v>447</v>
      </c>
      <c r="E697" s="156">
        <v>447</v>
      </c>
      <c r="F697" s="147" t="s">
        <v>1</v>
      </c>
      <c r="G697" s="124" t="s">
        <v>274</v>
      </c>
      <c r="H697" s="161" t="s">
        <v>271</v>
      </c>
      <c r="I697" s="129" t="s">
        <v>832</v>
      </c>
    </row>
    <row r="698" spans="1:9" s="93" customFormat="1" x14ac:dyDescent="0.25">
      <c r="A698" s="121"/>
      <c r="B698" s="133"/>
      <c r="C698" s="148"/>
      <c r="D698" s="158"/>
      <c r="E698" s="156"/>
      <c r="F698" s="147"/>
      <c r="G698" s="125"/>
      <c r="H698" s="162"/>
      <c r="I698" s="130"/>
    </row>
    <row r="699" spans="1:9" s="93" customFormat="1" ht="15" customHeight="1" x14ac:dyDescent="0.25">
      <c r="A699" s="121">
        <v>289</v>
      </c>
      <c r="B699" s="133" t="s">
        <v>29</v>
      </c>
      <c r="C699" s="148">
        <v>2.2290000000000001</v>
      </c>
      <c r="D699" s="157">
        <v>743</v>
      </c>
      <c r="E699" s="156">
        <v>743</v>
      </c>
      <c r="F699" s="147" t="s">
        <v>7</v>
      </c>
      <c r="G699" s="124" t="s">
        <v>274</v>
      </c>
      <c r="H699" s="161" t="s">
        <v>271</v>
      </c>
      <c r="I699" s="129" t="s">
        <v>833</v>
      </c>
    </row>
    <row r="700" spans="1:9" s="93" customFormat="1" x14ac:dyDescent="0.25">
      <c r="A700" s="121"/>
      <c r="B700" s="133"/>
      <c r="C700" s="148"/>
      <c r="D700" s="158"/>
      <c r="E700" s="156"/>
      <c r="F700" s="147"/>
      <c r="G700" s="125"/>
      <c r="H700" s="162"/>
      <c r="I700" s="130"/>
    </row>
    <row r="701" spans="1:9" s="93" customFormat="1" ht="15" customHeight="1" x14ac:dyDescent="0.25">
      <c r="A701" s="121">
        <v>290</v>
      </c>
      <c r="B701" s="133" t="s">
        <v>953</v>
      </c>
      <c r="C701" s="148">
        <v>0.94799999999999995</v>
      </c>
      <c r="D701" s="157">
        <v>379</v>
      </c>
      <c r="E701" s="156">
        <v>379</v>
      </c>
      <c r="F701" s="147" t="s">
        <v>7</v>
      </c>
      <c r="G701" s="124" t="s">
        <v>274</v>
      </c>
      <c r="H701" s="161" t="s">
        <v>271</v>
      </c>
      <c r="I701" s="129" t="s">
        <v>834</v>
      </c>
    </row>
    <row r="702" spans="1:9" s="93" customFormat="1" x14ac:dyDescent="0.25">
      <c r="A702" s="121"/>
      <c r="B702" s="133"/>
      <c r="C702" s="148"/>
      <c r="D702" s="158"/>
      <c r="E702" s="156"/>
      <c r="F702" s="147"/>
      <c r="G702" s="125"/>
      <c r="H702" s="162"/>
      <c r="I702" s="130"/>
    </row>
    <row r="703" spans="1:9" s="93" customFormat="1" ht="15" customHeight="1" x14ac:dyDescent="0.25">
      <c r="A703" s="121">
        <v>291</v>
      </c>
      <c r="B703" s="133" t="s">
        <v>6</v>
      </c>
      <c r="C703" s="148">
        <v>1.923</v>
      </c>
      <c r="D703" s="157">
        <v>874</v>
      </c>
      <c r="E703" s="156">
        <v>874</v>
      </c>
      <c r="F703" s="147" t="s">
        <v>1</v>
      </c>
      <c r="G703" s="124" t="s">
        <v>274</v>
      </c>
      <c r="H703" s="161" t="s">
        <v>271</v>
      </c>
      <c r="I703" s="129" t="s">
        <v>835</v>
      </c>
    </row>
    <row r="704" spans="1:9" s="93" customFormat="1" x14ac:dyDescent="0.25">
      <c r="A704" s="121"/>
      <c r="B704" s="133"/>
      <c r="C704" s="148"/>
      <c r="D704" s="158"/>
      <c r="E704" s="156"/>
      <c r="F704" s="147"/>
      <c r="G704" s="125"/>
      <c r="H704" s="162"/>
      <c r="I704" s="130"/>
    </row>
    <row r="705" spans="1:9" s="93" customFormat="1" ht="15" customHeight="1" x14ac:dyDescent="0.25">
      <c r="A705" s="121">
        <v>292</v>
      </c>
      <c r="B705" s="133" t="s">
        <v>110</v>
      </c>
      <c r="C705" s="148">
        <v>1.4710000000000001</v>
      </c>
      <c r="D705" s="157">
        <v>669</v>
      </c>
      <c r="E705" s="156">
        <v>669</v>
      </c>
      <c r="F705" s="147" t="s">
        <v>7</v>
      </c>
      <c r="G705" s="124" t="s">
        <v>274</v>
      </c>
      <c r="H705" s="161" t="s">
        <v>271</v>
      </c>
      <c r="I705" s="129" t="s">
        <v>836</v>
      </c>
    </row>
    <row r="706" spans="1:9" s="93" customFormat="1" ht="21.75" customHeight="1" x14ac:dyDescent="0.25">
      <c r="A706" s="121"/>
      <c r="B706" s="133"/>
      <c r="C706" s="148"/>
      <c r="D706" s="158"/>
      <c r="E706" s="156"/>
      <c r="F706" s="147"/>
      <c r="G706" s="125"/>
      <c r="H706" s="162"/>
      <c r="I706" s="130"/>
    </row>
    <row r="707" spans="1:9" s="93" customFormat="1" ht="21.75" customHeight="1" x14ac:dyDescent="0.25">
      <c r="A707" s="121">
        <v>293</v>
      </c>
      <c r="B707" s="133" t="s">
        <v>132</v>
      </c>
      <c r="C707" s="148">
        <v>1.2649999999999999</v>
      </c>
      <c r="D707" s="157">
        <v>506</v>
      </c>
      <c r="E707" s="156">
        <v>506</v>
      </c>
      <c r="F707" s="147" t="s">
        <v>1</v>
      </c>
      <c r="G707" s="124" t="s">
        <v>274</v>
      </c>
      <c r="H707" s="161" t="s">
        <v>271</v>
      </c>
      <c r="I707" s="129" t="s">
        <v>822</v>
      </c>
    </row>
    <row r="708" spans="1:9" s="93" customFormat="1" x14ac:dyDescent="0.25">
      <c r="A708" s="121"/>
      <c r="B708" s="133"/>
      <c r="C708" s="148"/>
      <c r="D708" s="158"/>
      <c r="E708" s="156"/>
      <c r="F708" s="147"/>
      <c r="G708" s="125"/>
      <c r="H708" s="162"/>
      <c r="I708" s="130"/>
    </row>
    <row r="709" spans="1:9" s="93" customFormat="1" ht="15" customHeight="1" x14ac:dyDescent="0.25">
      <c r="A709" s="121">
        <v>294</v>
      </c>
      <c r="B709" s="145" t="s">
        <v>328</v>
      </c>
      <c r="C709" s="148">
        <v>5.0460000000000003</v>
      </c>
      <c r="D709" s="157">
        <v>1229</v>
      </c>
      <c r="E709" s="150">
        <v>1229</v>
      </c>
      <c r="F709" s="147" t="s">
        <v>1</v>
      </c>
      <c r="G709" s="124" t="s">
        <v>288</v>
      </c>
      <c r="H709" s="353" t="s">
        <v>1008</v>
      </c>
      <c r="I709" s="129" t="s">
        <v>823</v>
      </c>
    </row>
    <row r="710" spans="1:9" s="93" customFormat="1" x14ac:dyDescent="0.25">
      <c r="A710" s="121"/>
      <c r="B710" s="146"/>
      <c r="C710" s="148"/>
      <c r="D710" s="158"/>
      <c r="E710" s="151"/>
      <c r="F710" s="147"/>
      <c r="G710" s="125"/>
      <c r="H710" s="354"/>
      <c r="I710" s="130"/>
    </row>
    <row r="711" spans="1:9" s="93" customFormat="1" ht="15" customHeight="1" x14ac:dyDescent="0.25">
      <c r="A711" s="121">
        <v>295</v>
      </c>
      <c r="B711" s="145" t="s">
        <v>393</v>
      </c>
      <c r="C711" s="148">
        <v>2.673</v>
      </c>
      <c r="D711" s="157">
        <v>1017</v>
      </c>
      <c r="E711" s="150">
        <v>1017</v>
      </c>
      <c r="F711" s="147" t="s">
        <v>1</v>
      </c>
      <c r="G711" s="124" t="s">
        <v>288</v>
      </c>
      <c r="H711" s="351"/>
      <c r="I711" s="129" t="s">
        <v>824</v>
      </c>
    </row>
    <row r="712" spans="1:9" s="93" customFormat="1" x14ac:dyDescent="0.25">
      <c r="A712" s="121"/>
      <c r="B712" s="146"/>
      <c r="C712" s="148"/>
      <c r="D712" s="158"/>
      <c r="E712" s="151"/>
      <c r="F712" s="147"/>
      <c r="G712" s="125"/>
      <c r="H712" s="352"/>
      <c r="I712" s="130"/>
    </row>
    <row r="713" spans="1:9" s="93" customFormat="1" ht="15" customHeight="1" x14ac:dyDescent="0.25">
      <c r="A713" s="169" t="s">
        <v>18</v>
      </c>
      <c r="B713" s="200"/>
      <c r="C713" s="202">
        <f>SUM(C694:C711)</f>
        <v>18.715000000000003</v>
      </c>
      <c r="D713" s="66"/>
      <c r="E713" s="53">
        <f>SUM(E697,E703,E707,E709,E711)</f>
        <v>4073</v>
      </c>
      <c r="F713" s="52" t="s">
        <v>1</v>
      </c>
      <c r="G713" s="154" t="s">
        <v>271</v>
      </c>
      <c r="H713" s="279"/>
      <c r="I713" s="95"/>
    </row>
    <row r="714" spans="1:9" s="93" customFormat="1" ht="15" customHeight="1" x14ac:dyDescent="0.25">
      <c r="A714" s="173"/>
      <c r="B714" s="201"/>
      <c r="C714" s="203"/>
      <c r="D714" s="66"/>
      <c r="E714" s="53">
        <f>SUM(E695,E699,E701,E705)</f>
        <v>2712</v>
      </c>
      <c r="F714" s="52" t="s">
        <v>7</v>
      </c>
      <c r="G714" s="154" t="s">
        <v>271</v>
      </c>
      <c r="H714" s="279"/>
      <c r="I714" s="95"/>
    </row>
    <row r="715" spans="1:9" s="93" customFormat="1" ht="28.5" customHeight="1" x14ac:dyDescent="0.25">
      <c r="A715" s="166" t="s">
        <v>133</v>
      </c>
      <c r="B715" s="167"/>
      <c r="C715" s="167"/>
      <c r="D715" s="167"/>
      <c r="E715" s="167"/>
      <c r="F715" s="167"/>
      <c r="G715" s="167"/>
      <c r="H715" s="167"/>
      <c r="I715" s="168"/>
    </row>
    <row r="716" spans="1:9" s="93" customFormat="1" x14ac:dyDescent="0.25">
      <c r="A716" s="121">
        <v>296</v>
      </c>
      <c r="B716" s="133" t="s">
        <v>134</v>
      </c>
      <c r="C716" s="148">
        <v>2.5609999999999999</v>
      </c>
      <c r="D716" s="157">
        <v>569</v>
      </c>
      <c r="E716" s="156">
        <v>569</v>
      </c>
      <c r="F716" s="147" t="s">
        <v>7</v>
      </c>
      <c r="G716" s="124" t="s">
        <v>274</v>
      </c>
      <c r="H716" s="161" t="s">
        <v>271</v>
      </c>
      <c r="I716" s="129" t="s">
        <v>825</v>
      </c>
    </row>
    <row r="717" spans="1:9" s="93" customFormat="1" x14ac:dyDescent="0.25">
      <c r="A717" s="121"/>
      <c r="B717" s="133"/>
      <c r="C717" s="148"/>
      <c r="D717" s="158"/>
      <c r="E717" s="156"/>
      <c r="F717" s="147"/>
      <c r="G717" s="125"/>
      <c r="H717" s="162"/>
      <c r="I717" s="130"/>
    </row>
    <row r="718" spans="1:9" s="93" customFormat="1" ht="15" customHeight="1" x14ac:dyDescent="0.25">
      <c r="A718" s="121">
        <v>297</v>
      </c>
      <c r="B718" s="133" t="s">
        <v>131</v>
      </c>
      <c r="C718" s="148">
        <v>3.8250000000000002</v>
      </c>
      <c r="D718" s="157">
        <v>906</v>
      </c>
      <c r="E718" s="49">
        <v>684</v>
      </c>
      <c r="F718" s="45" t="s">
        <v>7</v>
      </c>
      <c r="G718" s="124" t="s">
        <v>274</v>
      </c>
      <c r="H718" s="161" t="s">
        <v>271</v>
      </c>
      <c r="I718" s="129" t="s">
        <v>826</v>
      </c>
    </row>
    <row r="719" spans="1:9" s="93" customFormat="1" x14ac:dyDescent="0.25">
      <c r="A719" s="121"/>
      <c r="B719" s="133"/>
      <c r="C719" s="148"/>
      <c r="D719" s="158"/>
      <c r="E719" s="49">
        <v>222</v>
      </c>
      <c r="F719" s="45" t="s">
        <v>23</v>
      </c>
      <c r="G719" s="125"/>
      <c r="H719" s="162"/>
      <c r="I719" s="130"/>
    </row>
    <row r="720" spans="1:9" s="93" customFormat="1" ht="15" customHeight="1" x14ac:dyDescent="0.25">
      <c r="A720" s="121">
        <v>298</v>
      </c>
      <c r="B720" s="133" t="s">
        <v>83</v>
      </c>
      <c r="C720" s="148">
        <v>1.4039999999999999</v>
      </c>
      <c r="D720" s="157">
        <v>312</v>
      </c>
      <c r="E720" s="156">
        <v>312</v>
      </c>
      <c r="F720" s="147" t="s">
        <v>7</v>
      </c>
      <c r="G720" s="124" t="s">
        <v>274</v>
      </c>
      <c r="H720" s="161" t="s">
        <v>271</v>
      </c>
      <c r="I720" s="129" t="s">
        <v>827</v>
      </c>
    </row>
    <row r="721" spans="1:15" s="93" customFormat="1" x14ac:dyDescent="0.25">
      <c r="A721" s="121"/>
      <c r="B721" s="133"/>
      <c r="C721" s="148"/>
      <c r="D721" s="158"/>
      <c r="E721" s="156"/>
      <c r="F721" s="147"/>
      <c r="G721" s="125"/>
      <c r="H721" s="162"/>
      <c r="I721" s="130"/>
    </row>
    <row r="722" spans="1:15" s="93" customFormat="1" ht="16.5" customHeight="1" x14ac:dyDescent="0.25">
      <c r="A722" s="121">
        <v>299</v>
      </c>
      <c r="B722" s="145" t="s">
        <v>289</v>
      </c>
      <c r="C722" s="148">
        <v>2.4060000000000001</v>
      </c>
      <c r="D722" s="157">
        <v>802</v>
      </c>
      <c r="E722" s="156">
        <v>802</v>
      </c>
      <c r="F722" s="147" t="s">
        <v>7</v>
      </c>
      <c r="G722" s="124" t="s">
        <v>288</v>
      </c>
      <c r="H722" s="112" t="s">
        <v>329</v>
      </c>
      <c r="I722" s="129" t="s">
        <v>828</v>
      </c>
    </row>
    <row r="723" spans="1:15" s="93" customFormat="1" x14ac:dyDescent="0.25">
      <c r="A723" s="121"/>
      <c r="B723" s="146"/>
      <c r="C723" s="148"/>
      <c r="D723" s="158"/>
      <c r="E723" s="156"/>
      <c r="F723" s="147"/>
      <c r="G723" s="125"/>
      <c r="H723" s="112" t="s">
        <v>330</v>
      </c>
      <c r="I723" s="130"/>
    </row>
    <row r="724" spans="1:15" s="94" customFormat="1" ht="15" customHeight="1" x14ac:dyDescent="0.25">
      <c r="A724" s="121">
        <v>300</v>
      </c>
      <c r="B724" s="121" t="s">
        <v>135</v>
      </c>
      <c r="C724" s="148">
        <v>4.1449999999999996</v>
      </c>
      <c r="D724" s="163"/>
      <c r="E724" s="156">
        <v>921</v>
      </c>
      <c r="F724" s="147" t="s">
        <v>7</v>
      </c>
      <c r="G724" s="119" t="s">
        <v>288</v>
      </c>
      <c r="H724" s="152" t="s">
        <v>271</v>
      </c>
      <c r="I724" s="129" t="s">
        <v>829</v>
      </c>
      <c r="J724" s="381"/>
      <c r="K724" s="383"/>
      <c r="L724" s="383"/>
      <c r="M724" s="383"/>
      <c r="N724" s="383"/>
      <c r="O724" s="383"/>
    </row>
    <row r="725" spans="1:15" s="94" customFormat="1" ht="26.25" customHeight="1" x14ac:dyDescent="0.25">
      <c r="A725" s="121"/>
      <c r="B725" s="121"/>
      <c r="C725" s="148"/>
      <c r="D725" s="164"/>
      <c r="E725" s="156"/>
      <c r="F725" s="147"/>
      <c r="G725" s="120"/>
      <c r="H725" s="153"/>
      <c r="I725" s="130"/>
      <c r="J725" s="384"/>
      <c r="K725" s="383"/>
      <c r="L725" s="383"/>
      <c r="M725" s="383"/>
      <c r="N725" s="383"/>
      <c r="O725" s="383"/>
    </row>
    <row r="726" spans="1:15" s="93" customFormat="1" ht="15" customHeight="1" x14ac:dyDescent="0.25">
      <c r="A726" s="121">
        <v>301</v>
      </c>
      <c r="B726" s="133" t="s">
        <v>394</v>
      </c>
      <c r="C726" s="159">
        <v>1.764</v>
      </c>
      <c r="D726" s="157">
        <v>348</v>
      </c>
      <c r="E726" s="156">
        <v>426</v>
      </c>
      <c r="F726" s="147" t="s">
        <v>7</v>
      </c>
      <c r="G726" s="124" t="s">
        <v>288</v>
      </c>
      <c r="H726" s="161" t="s">
        <v>271</v>
      </c>
      <c r="I726" s="129" t="s">
        <v>830</v>
      </c>
    </row>
    <row r="727" spans="1:15" s="93" customFormat="1" ht="26.25" customHeight="1" x14ac:dyDescent="0.25">
      <c r="A727" s="121"/>
      <c r="B727" s="133"/>
      <c r="C727" s="160"/>
      <c r="D727" s="158"/>
      <c r="E727" s="156"/>
      <c r="F727" s="147"/>
      <c r="G727" s="125"/>
      <c r="H727" s="162"/>
      <c r="I727" s="130"/>
    </row>
    <row r="728" spans="1:15" s="93" customFormat="1" ht="15" customHeight="1" x14ac:dyDescent="0.25">
      <c r="A728" s="121">
        <v>302</v>
      </c>
      <c r="B728" s="145" t="s">
        <v>75</v>
      </c>
      <c r="C728" s="159">
        <v>0.8</v>
      </c>
      <c r="D728" s="157">
        <v>348</v>
      </c>
      <c r="E728" s="150">
        <v>900</v>
      </c>
      <c r="F728" s="117" t="s">
        <v>1</v>
      </c>
      <c r="G728" s="117" t="s">
        <v>288</v>
      </c>
      <c r="H728" s="245" t="s">
        <v>271</v>
      </c>
      <c r="I728" s="129" t="s">
        <v>837</v>
      </c>
    </row>
    <row r="729" spans="1:15" s="93" customFormat="1" ht="26.25" customHeight="1" x14ac:dyDescent="0.25">
      <c r="A729" s="121"/>
      <c r="B729" s="146"/>
      <c r="C729" s="160"/>
      <c r="D729" s="158"/>
      <c r="E729" s="151"/>
      <c r="F729" s="118"/>
      <c r="G729" s="118"/>
      <c r="H729" s="247"/>
      <c r="I729" s="130"/>
    </row>
    <row r="730" spans="1:15" s="93" customFormat="1" ht="15" customHeight="1" x14ac:dyDescent="0.25">
      <c r="A730" s="220" t="s">
        <v>18</v>
      </c>
      <c r="B730" s="220"/>
      <c r="C730" s="149">
        <f>SUM(C716:C729)</f>
        <v>16.905000000000001</v>
      </c>
      <c r="D730" s="71"/>
      <c r="E730" s="53">
        <f>SUM(E716,E718,E720,E722,E724,E726)</f>
        <v>3714</v>
      </c>
      <c r="F730" s="52" t="s">
        <v>7</v>
      </c>
      <c r="G730" s="124" t="s">
        <v>271</v>
      </c>
      <c r="H730" s="215"/>
      <c r="I730" s="126"/>
    </row>
    <row r="731" spans="1:15" s="93" customFormat="1" ht="23.25" customHeight="1" x14ac:dyDescent="0.25">
      <c r="A731" s="220"/>
      <c r="B731" s="220"/>
      <c r="C731" s="149"/>
      <c r="D731" s="72"/>
      <c r="E731" s="53">
        <f>SUM(E728)</f>
        <v>900</v>
      </c>
      <c r="F731" s="52" t="s">
        <v>1</v>
      </c>
      <c r="G731" s="217"/>
      <c r="H731" s="218"/>
      <c r="I731" s="127"/>
    </row>
    <row r="732" spans="1:15" s="93" customFormat="1" ht="23.25" customHeight="1" x14ac:dyDescent="0.25">
      <c r="A732" s="220"/>
      <c r="B732" s="220"/>
      <c r="C732" s="149"/>
      <c r="D732" s="72"/>
      <c r="E732" s="53">
        <f>SUM(E719)</f>
        <v>222</v>
      </c>
      <c r="F732" s="52" t="s">
        <v>23</v>
      </c>
      <c r="G732" s="125"/>
      <c r="H732" s="216"/>
      <c r="I732" s="128"/>
    </row>
    <row r="733" spans="1:15" s="93" customFormat="1" ht="22.5" customHeight="1" x14ac:dyDescent="0.25">
      <c r="A733" s="166" t="s">
        <v>136</v>
      </c>
      <c r="B733" s="167"/>
      <c r="C733" s="167"/>
      <c r="D733" s="167"/>
      <c r="E733" s="167"/>
      <c r="F733" s="167"/>
      <c r="G733" s="167"/>
      <c r="H733" s="167"/>
      <c r="I733" s="168"/>
    </row>
    <row r="734" spans="1:15" s="93" customFormat="1" x14ac:dyDescent="0.25">
      <c r="A734" s="121">
        <v>303</v>
      </c>
      <c r="B734" s="133" t="s">
        <v>6</v>
      </c>
      <c r="C734" s="159">
        <v>8.5749999999999993</v>
      </c>
      <c r="D734" s="197" t="s">
        <v>924</v>
      </c>
      <c r="E734" s="156">
        <v>2138</v>
      </c>
      <c r="F734" s="133" t="s">
        <v>7</v>
      </c>
      <c r="G734" s="139" t="s">
        <v>274</v>
      </c>
      <c r="H734" s="183" t="s">
        <v>271</v>
      </c>
      <c r="I734" s="129" t="s">
        <v>838</v>
      </c>
    </row>
    <row r="735" spans="1:15" s="93" customFormat="1" x14ac:dyDescent="0.25">
      <c r="A735" s="121"/>
      <c r="B735" s="133"/>
      <c r="C735" s="160"/>
      <c r="D735" s="198"/>
      <c r="E735" s="156"/>
      <c r="F735" s="133"/>
      <c r="G735" s="140"/>
      <c r="H735" s="184"/>
      <c r="I735" s="130"/>
    </row>
    <row r="736" spans="1:15" s="93" customFormat="1" ht="15" customHeight="1" x14ac:dyDescent="0.25">
      <c r="A736" s="121">
        <v>304</v>
      </c>
      <c r="B736" s="133" t="s">
        <v>24</v>
      </c>
      <c r="C736" s="159">
        <v>4.4039999999999999</v>
      </c>
      <c r="D736" s="197" t="s">
        <v>925</v>
      </c>
      <c r="E736" s="156">
        <v>1101</v>
      </c>
      <c r="F736" s="133" t="s">
        <v>7</v>
      </c>
      <c r="G736" s="139" t="s">
        <v>274</v>
      </c>
      <c r="H736" s="183" t="s">
        <v>271</v>
      </c>
      <c r="I736" s="129" t="s">
        <v>839</v>
      </c>
    </row>
    <row r="737" spans="1:9" s="93" customFormat="1" x14ac:dyDescent="0.25">
      <c r="A737" s="121"/>
      <c r="B737" s="133"/>
      <c r="C737" s="244"/>
      <c r="D737" s="198"/>
      <c r="E737" s="156"/>
      <c r="F737" s="133"/>
      <c r="G737" s="140"/>
      <c r="H737" s="184"/>
      <c r="I737" s="130"/>
    </row>
    <row r="738" spans="1:9" s="93" customFormat="1" ht="15" customHeight="1" x14ac:dyDescent="0.25">
      <c r="A738" s="121">
        <v>305</v>
      </c>
      <c r="B738" s="133" t="s">
        <v>9</v>
      </c>
      <c r="C738" s="148">
        <v>4.2450000000000001</v>
      </c>
      <c r="D738" s="197" t="s">
        <v>926</v>
      </c>
      <c r="E738" s="156">
        <v>1254</v>
      </c>
      <c r="F738" s="133" t="s">
        <v>7</v>
      </c>
      <c r="G738" s="139" t="s">
        <v>274</v>
      </c>
      <c r="H738" s="183" t="s">
        <v>271</v>
      </c>
      <c r="I738" s="129" t="s">
        <v>840</v>
      </c>
    </row>
    <row r="739" spans="1:9" s="93" customFormat="1" x14ac:dyDescent="0.25">
      <c r="A739" s="121"/>
      <c r="B739" s="133"/>
      <c r="C739" s="148"/>
      <c r="D739" s="198"/>
      <c r="E739" s="156"/>
      <c r="F739" s="133"/>
      <c r="G739" s="140"/>
      <c r="H739" s="184"/>
      <c r="I739" s="130"/>
    </row>
    <row r="740" spans="1:9" s="93" customFormat="1" ht="15" customHeight="1" x14ac:dyDescent="0.25">
      <c r="A740" s="121">
        <v>306</v>
      </c>
      <c r="B740" s="133" t="s">
        <v>86</v>
      </c>
      <c r="C740" s="148">
        <v>0.8</v>
      </c>
      <c r="D740" s="197" t="s">
        <v>926</v>
      </c>
      <c r="E740" s="156">
        <v>500</v>
      </c>
      <c r="F740" s="133" t="s">
        <v>7</v>
      </c>
      <c r="G740" s="139" t="s">
        <v>274</v>
      </c>
      <c r="H740" s="183" t="s">
        <v>271</v>
      </c>
      <c r="I740" s="129" t="s">
        <v>841</v>
      </c>
    </row>
    <row r="741" spans="1:9" s="93" customFormat="1" x14ac:dyDescent="0.25">
      <c r="A741" s="121"/>
      <c r="B741" s="133"/>
      <c r="C741" s="148"/>
      <c r="D741" s="198"/>
      <c r="E741" s="156"/>
      <c r="F741" s="133"/>
      <c r="G741" s="140"/>
      <c r="H741" s="184"/>
      <c r="I741" s="130"/>
    </row>
    <row r="742" spans="1:9" s="93" customFormat="1" ht="15" customHeight="1" x14ac:dyDescent="0.25">
      <c r="A742" s="430" t="s">
        <v>18</v>
      </c>
      <c r="B742" s="430"/>
      <c r="C742" s="53">
        <f>SUM(C734:C741)</f>
        <v>18.024000000000001</v>
      </c>
      <c r="D742" s="81"/>
      <c r="E742" s="53">
        <f>SUM(E734,E736,E738,E740)</f>
        <v>4993</v>
      </c>
      <c r="F742" s="70" t="s">
        <v>7</v>
      </c>
      <c r="G742" s="377" t="s">
        <v>271</v>
      </c>
      <c r="H742" s="378"/>
      <c r="I742" s="95"/>
    </row>
    <row r="743" spans="1:9" s="93" customFormat="1" ht="15" customHeight="1" x14ac:dyDescent="0.25">
      <c r="A743" s="260" t="s">
        <v>137</v>
      </c>
      <c r="B743" s="261"/>
      <c r="C743" s="261"/>
      <c r="D743" s="261"/>
      <c r="E743" s="261"/>
      <c r="F743" s="261"/>
      <c r="G743" s="261"/>
      <c r="H743" s="261"/>
      <c r="I743" s="262"/>
    </row>
    <row r="744" spans="1:9" s="93" customFormat="1" x14ac:dyDescent="0.25">
      <c r="A744" s="121">
        <v>307</v>
      </c>
      <c r="B744" s="133" t="s">
        <v>78</v>
      </c>
      <c r="C744" s="148">
        <v>1.835</v>
      </c>
      <c r="D744" s="157">
        <v>734</v>
      </c>
      <c r="E744" s="156">
        <v>734</v>
      </c>
      <c r="F744" s="133" t="s">
        <v>1</v>
      </c>
      <c r="G744" s="139" t="s">
        <v>274</v>
      </c>
      <c r="H744" s="183" t="s">
        <v>271</v>
      </c>
      <c r="I744" s="129" t="s">
        <v>842</v>
      </c>
    </row>
    <row r="745" spans="1:9" s="93" customFormat="1" x14ac:dyDescent="0.25">
      <c r="A745" s="121"/>
      <c r="B745" s="133"/>
      <c r="C745" s="148"/>
      <c r="D745" s="158"/>
      <c r="E745" s="156"/>
      <c r="F745" s="133"/>
      <c r="G745" s="140"/>
      <c r="H745" s="184"/>
      <c r="I745" s="130"/>
    </row>
    <row r="746" spans="1:9" s="93" customFormat="1" ht="15" customHeight="1" x14ac:dyDescent="0.25">
      <c r="A746" s="121">
        <v>308</v>
      </c>
      <c r="B746" s="133" t="s">
        <v>72</v>
      </c>
      <c r="C746" s="148">
        <v>0.629</v>
      </c>
      <c r="D746" s="157">
        <v>286</v>
      </c>
      <c r="E746" s="156">
        <v>286</v>
      </c>
      <c r="F746" s="133" t="s">
        <v>1</v>
      </c>
      <c r="G746" s="139" t="s">
        <v>274</v>
      </c>
      <c r="H746" s="183" t="s">
        <v>271</v>
      </c>
      <c r="I746" s="129" t="s">
        <v>843</v>
      </c>
    </row>
    <row r="747" spans="1:9" s="93" customFormat="1" x14ac:dyDescent="0.25">
      <c r="A747" s="121"/>
      <c r="B747" s="133"/>
      <c r="C747" s="148"/>
      <c r="D747" s="158"/>
      <c r="E747" s="156"/>
      <c r="F747" s="133"/>
      <c r="G747" s="140"/>
      <c r="H747" s="184"/>
      <c r="I747" s="130"/>
    </row>
    <row r="748" spans="1:9" s="93" customFormat="1" ht="15" customHeight="1" x14ac:dyDescent="0.25">
      <c r="A748" s="121">
        <v>309</v>
      </c>
      <c r="B748" s="133" t="s">
        <v>83</v>
      </c>
      <c r="C748" s="148">
        <v>1.54</v>
      </c>
      <c r="D748" s="157">
        <v>616</v>
      </c>
      <c r="E748" s="156">
        <v>616</v>
      </c>
      <c r="F748" s="133" t="s">
        <v>1</v>
      </c>
      <c r="G748" s="139" t="s">
        <v>274</v>
      </c>
      <c r="H748" s="183" t="s">
        <v>271</v>
      </c>
      <c r="I748" s="129" t="s">
        <v>844</v>
      </c>
    </row>
    <row r="749" spans="1:9" s="93" customFormat="1" x14ac:dyDescent="0.25">
      <c r="A749" s="121"/>
      <c r="B749" s="133"/>
      <c r="C749" s="148"/>
      <c r="D749" s="158"/>
      <c r="E749" s="156"/>
      <c r="F749" s="133"/>
      <c r="G749" s="140"/>
      <c r="H749" s="184"/>
      <c r="I749" s="130"/>
    </row>
    <row r="750" spans="1:9" s="93" customFormat="1" ht="15" customHeight="1" x14ac:dyDescent="0.25">
      <c r="A750" s="121">
        <v>310</v>
      </c>
      <c r="B750" s="133" t="s">
        <v>2</v>
      </c>
      <c r="C750" s="148">
        <v>0.51300000000000001</v>
      </c>
      <c r="D750" s="157">
        <v>223</v>
      </c>
      <c r="E750" s="156">
        <v>223</v>
      </c>
      <c r="F750" s="133" t="s">
        <v>1</v>
      </c>
      <c r="G750" s="139" t="s">
        <v>274</v>
      </c>
      <c r="H750" s="183" t="s">
        <v>271</v>
      </c>
      <c r="I750" s="129" t="s">
        <v>845</v>
      </c>
    </row>
    <row r="751" spans="1:9" s="93" customFormat="1" x14ac:dyDescent="0.25">
      <c r="A751" s="121"/>
      <c r="B751" s="133"/>
      <c r="C751" s="148"/>
      <c r="D751" s="158"/>
      <c r="E751" s="156"/>
      <c r="F751" s="133"/>
      <c r="G751" s="140"/>
      <c r="H751" s="184"/>
      <c r="I751" s="130"/>
    </row>
    <row r="752" spans="1:9" s="93" customFormat="1" ht="15" customHeight="1" x14ac:dyDescent="0.25">
      <c r="A752" s="121">
        <v>311</v>
      </c>
      <c r="B752" s="145" t="s">
        <v>51</v>
      </c>
      <c r="C752" s="159">
        <v>0.51300000000000001</v>
      </c>
      <c r="D752" s="157">
        <v>223</v>
      </c>
      <c r="E752" s="150">
        <v>800</v>
      </c>
      <c r="F752" s="145" t="s">
        <v>1</v>
      </c>
      <c r="G752" s="145" t="s">
        <v>274</v>
      </c>
      <c r="H752" s="358" t="s">
        <v>271</v>
      </c>
      <c r="I752" s="129" t="s">
        <v>846</v>
      </c>
    </row>
    <row r="753" spans="1:9" s="93" customFormat="1" x14ac:dyDescent="0.25">
      <c r="A753" s="121"/>
      <c r="B753" s="146"/>
      <c r="C753" s="160"/>
      <c r="D753" s="158"/>
      <c r="E753" s="151"/>
      <c r="F753" s="146"/>
      <c r="G753" s="146"/>
      <c r="H753" s="359"/>
      <c r="I753" s="130"/>
    </row>
    <row r="754" spans="1:9" s="93" customFormat="1" ht="15" customHeight="1" x14ac:dyDescent="0.25">
      <c r="A754" s="121">
        <v>312</v>
      </c>
      <c r="B754" s="145" t="s">
        <v>373</v>
      </c>
      <c r="C754" s="159">
        <v>0.51300000000000001</v>
      </c>
      <c r="D754" s="157">
        <v>223</v>
      </c>
      <c r="E754" s="150">
        <v>900</v>
      </c>
      <c r="F754" s="145" t="s">
        <v>1</v>
      </c>
      <c r="G754" s="145" t="s">
        <v>274</v>
      </c>
      <c r="H754" s="358" t="s">
        <v>271</v>
      </c>
      <c r="I754" s="129" t="s">
        <v>1061</v>
      </c>
    </row>
    <row r="755" spans="1:9" s="93" customFormat="1" x14ac:dyDescent="0.25">
      <c r="A755" s="121"/>
      <c r="B755" s="146"/>
      <c r="C755" s="160"/>
      <c r="D755" s="158"/>
      <c r="E755" s="151"/>
      <c r="F755" s="146"/>
      <c r="G755" s="146"/>
      <c r="H755" s="359"/>
      <c r="I755" s="130"/>
    </row>
    <row r="756" spans="1:9" s="93" customFormat="1" ht="15" customHeight="1" x14ac:dyDescent="0.25">
      <c r="A756" s="121">
        <v>313</v>
      </c>
      <c r="B756" s="145" t="s">
        <v>61</v>
      </c>
      <c r="C756" s="159">
        <v>0.251</v>
      </c>
      <c r="D756" s="157">
        <v>223</v>
      </c>
      <c r="E756" s="150">
        <v>372</v>
      </c>
      <c r="F756" s="145" t="s">
        <v>1</v>
      </c>
      <c r="G756" s="145" t="s">
        <v>274</v>
      </c>
      <c r="H756" s="358" t="s">
        <v>271</v>
      </c>
      <c r="I756" s="129" t="s">
        <v>846</v>
      </c>
    </row>
    <row r="757" spans="1:9" s="93" customFormat="1" x14ac:dyDescent="0.25">
      <c r="A757" s="121"/>
      <c r="B757" s="146"/>
      <c r="C757" s="160"/>
      <c r="D757" s="158"/>
      <c r="E757" s="151"/>
      <c r="F757" s="146"/>
      <c r="G757" s="146"/>
      <c r="H757" s="359"/>
      <c r="I757" s="130"/>
    </row>
    <row r="758" spans="1:9" s="93" customFormat="1" ht="15" customHeight="1" x14ac:dyDescent="0.25">
      <c r="A758" s="121">
        <v>314</v>
      </c>
      <c r="B758" s="145" t="s">
        <v>391</v>
      </c>
      <c r="C758" s="159">
        <v>0.35799999999999998</v>
      </c>
      <c r="D758" s="157">
        <v>223</v>
      </c>
      <c r="E758" s="150">
        <v>720</v>
      </c>
      <c r="F758" s="145" t="s">
        <v>1</v>
      </c>
      <c r="G758" s="145" t="s">
        <v>274</v>
      </c>
      <c r="H758" s="358" t="s">
        <v>271</v>
      </c>
      <c r="I758" s="129" t="s">
        <v>1061</v>
      </c>
    </row>
    <row r="759" spans="1:9" s="93" customFormat="1" x14ac:dyDescent="0.25">
      <c r="A759" s="121"/>
      <c r="B759" s="146"/>
      <c r="C759" s="160"/>
      <c r="D759" s="158"/>
      <c r="E759" s="151"/>
      <c r="F759" s="146"/>
      <c r="G759" s="146"/>
      <c r="H759" s="359"/>
      <c r="I759" s="130"/>
    </row>
    <row r="760" spans="1:9" s="93" customFormat="1" ht="15" customHeight="1" x14ac:dyDescent="0.25">
      <c r="A760" s="260" t="s">
        <v>18</v>
      </c>
      <c r="B760" s="261"/>
      <c r="C760" s="53">
        <f>SUM(C744:C759)</f>
        <v>6.1519999999999992</v>
      </c>
      <c r="D760" s="81"/>
      <c r="E760" s="53">
        <f>SUM(E744,E746,E748,E750,E756,E758,E752,E754)</f>
        <v>4651</v>
      </c>
      <c r="F760" s="70" t="s">
        <v>1</v>
      </c>
      <c r="G760" s="377" t="s">
        <v>271</v>
      </c>
      <c r="H760" s="378"/>
      <c r="I760" s="95"/>
    </row>
    <row r="761" spans="1:9" s="93" customFormat="1" ht="15" customHeight="1" x14ac:dyDescent="0.25">
      <c r="A761" s="260" t="s">
        <v>138</v>
      </c>
      <c r="B761" s="261"/>
      <c r="C761" s="261"/>
      <c r="D761" s="261"/>
      <c r="E761" s="261"/>
      <c r="F761" s="261"/>
      <c r="G761" s="261"/>
      <c r="H761" s="261"/>
      <c r="I761" s="262"/>
    </row>
    <row r="762" spans="1:9" s="93" customFormat="1" x14ac:dyDescent="0.25">
      <c r="A762" s="121">
        <v>315</v>
      </c>
      <c r="B762" s="133" t="s">
        <v>139</v>
      </c>
      <c r="C762" s="159">
        <v>2.052</v>
      </c>
      <c r="D762" s="157">
        <v>901</v>
      </c>
      <c r="E762" s="150">
        <v>901</v>
      </c>
      <c r="F762" s="145" t="s">
        <v>7</v>
      </c>
      <c r="G762" s="139" t="s">
        <v>274</v>
      </c>
      <c r="H762" s="183" t="s">
        <v>271</v>
      </c>
      <c r="I762" s="129" t="s">
        <v>1062</v>
      </c>
    </row>
    <row r="763" spans="1:9" s="93" customFormat="1" x14ac:dyDescent="0.25">
      <c r="A763" s="121"/>
      <c r="B763" s="133"/>
      <c r="C763" s="244"/>
      <c r="D763" s="158"/>
      <c r="E763" s="151"/>
      <c r="F763" s="146"/>
      <c r="G763" s="140"/>
      <c r="H763" s="184"/>
      <c r="I763" s="130"/>
    </row>
    <row r="764" spans="1:9" s="93" customFormat="1" ht="20.25" customHeight="1" x14ac:dyDescent="0.25">
      <c r="A764" s="121">
        <v>316</v>
      </c>
      <c r="B764" s="133" t="s">
        <v>140</v>
      </c>
      <c r="C764" s="148">
        <v>2.0569999999999999</v>
      </c>
      <c r="D764" s="157">
        <v>935</v>
      </c>
      <c r="E764" s="156">
        <v>935</v>
      </c>
      <c r="F764" s="145" t="s">
        <v>7</v>
      </c>
      <c r="G764" s="139" t="s">
        <v>274</v>
      </c>
      <c r="H764" s="183" t="s">
        <v>271</v>
      </c>
      <c r="I764" s="129" t="s">
        <v>1063</v>
      </c>
    </row>
    <row r="765" spans="1:9" s="93" customFormat="1" x14ac:dyDescent="0.25">
      <c r="A765" s="121"/>
      <c r="B765" s="133"/>
      <c r="C765" s="148"/>
      <c r="D765" s="158"/>
      <c r="E765" s="156"/>
      <c r="F765" s="146"/>
      <c r="G765" s="140"/>
      <c r="H765" s="184"/>
      <c r="I765" s="130"/>
    </row>
    <row r="766" spans="1:9" s="93" customFormat="1" ht="15" customHeight="1" x14ac:dyDescent="0.25">
      <c r="A766" s="121">
        <v>317</v>
      </c>
      <c r="B766" s="133" t="s">
        <v>78</v>
      </c>
      <c r="C766" s="159">
        <v>2.2829999999999999</v>
      </c>
      <c r="D766" s="157">
        <v>761</v>
      </c>
      <c r="E766" s="156">
        <v>761</v>
      </c>
      <c r="F766" s="145" t="s">
        <v>7</v>
      </c>
      <c r="G766" s="139" t="s">
        <v>274</v>
      </c>
      <c r="H766" s="183" t="s">
        <v>271</v>
      </c>
      <c r="I766" s="129" t="s">
        <v>1064</v>
      </c>
    </row>
    <row r="767" spans="1:9" s="93" customFormat="1" x14ac:dyDescent="0.25">
      <c r="A767" s="121"/>
      <c r="B767" s="133"/>
      <c r="C767" s="160"/>
      <c r="D767" s="158"/>
      <c r="E767" s="156"/>
      <c r="F767" s="146"/>
      <c r="G767" s="140"/>
      <c r="H767" s="184"/>
      <c r="I767" s="130"/>
    </row>
    <row r="768" spans="1:9" s="93" customFormat="1" ht="15" customHeight="1" x14ac:dyDescent="0.25">
      <c r="A768" s="121">
        <v>318</v>
      </c>
      <c r="B768" s="133" t="s">
        <v>395</v>
      </c>
      <c r="C768" s="159">
        <v>7.0750000000000002</v>
      </c>
      <c r="D768" s="157">
        <v>1389</v>
      </c>
      <c r="E768" s="156">
        <v>1389</v>
      </c>
      <c r="F768" s="145" t="s">
        <v>7</v>
      </c>
      <c r="G768" s="139" t="s">
        <v>274</v>
      </c>
      <c r="H768" s="183" t="s">
        <v>271</v>
      </c>
      <c r="I768" s="129" t="s">
        <v>1065</v>
      </c>
    </row>
    <row r="769" spans="1:9" s="93" customFormat="1" ht="51" customHeight="1" x14ac:dyDescent="0.25">
      <c r="A769" s="121"/>
      <c r="B769" s="133"/>
      <c r="C769" s="160"/>
      <c r="D769" s="158"/>
      <c r="E769" s="156"/>
      <c r="F769" s="146"/>
      <c r="G769" s="140"/>
      <c r="H769" s="184"/>
      <c r="I769" s="130"/>
    </row>
    <row r="770" spans="1:9" s="93" customFormat="1" ht="15" customHeight="1" x14ac:dyDescent="0.25">
      <c r="A770" s="121">
        <v>319</v>
      </c>
      <c r="B770" s="133" t="s">
        <v>237</v>
      </c>
      <c r="C770" s="159">
        <v>1.5</v>
      </c>
      <c r="D770" s="157">
        <v>1389</v>
      </c>
      <c r="E770" s="156">
        <v>500</v>
      </c>
      <c r="F770" s="133" t="s">
        <v>1</v>
      </c>
      <c r="G770" s="139" t="s">
        <v>274</v>
      </c>
      <c r="H770" s="183" t="s">
        <v>271</v>
      </c>
      <c r="I770" s="129" t="s">
        <v>1066</v>
      </c>
    </row>
    <row r="771" spans="1:9" s="93" customFormat="1" ht="15" customHeight="1" x14ac:dyDescent="0.25">
      <c r="A771" s="121"/>
      <c r="B771" s="133"/>
      <c r="C771" s="160"/>
      <c r="D771" s="158"/>
      <c r="E771" s="156"/>
      <c r="F771" s="133"/>
      <c r="G771" s="140"/>
      <c r="H771" s="184"/>
      <c r="I771" s="130"/>
    </row>
    <row r="772" spans="1:9" s="93" customFormat="1" ht="15" customHeight="1" x14ac:dyDescent="0.25">
      <c r="A772" s="121">
        <v>320</v>
      </c>
      <c r="B772" s="133" t="s">
        <v>1003</v>
      </c>
      <c r="C772" s="159">
        <v>0.8</v>
      </c>
      <c r="D772" s="157">
        <v>1389</v>
      </c>
      <c r="E772" s="156">
        <v>200</v>
      </c>
      <c r="F772" s="133" t="s">
        <v>1</v>
      </c>
      <c r="G772" s="139" t="s">
        <v>274</v>
      </c>
      <c r="H772" s="183" t="s">
        <v>271</v>
      </c>
      <c r="I772" s="129" t="s">
        <v>1067</v>
      </c>
    </row>
    <row r="773" spans="1:9" s="93" customFormat="1" ht="18.75" customHeight="1" x14ac:dyDescent="0.25">
      <c r="A773" s="121"/>
      <c r="B773" s="133"/>
      <c r="C773" s="160"/>
      <c r="D773" s="158"/>
      <c r="E773" s="156"/>
      <c r="F773" s="133"/>
      <c r="G773" s="140"/>
      <c r="H773" s="184"/>
      <c r="I773" s="130"/>
    </row>
    <row r="774" spans="1:9" s="93" customFormat="1" ht="15" customHeight="1" x14ac:dyDescent="0.25">
      <c r="A774" s="121">
        <v>321</v>
      </c>
      <c r="B774" s="133" t="s">
        <v>86</v>
      </c>
      <c r="C774" s="159">
        <v>0.8</v>
      </c>
      <c r="D774" s="157">
        <v>1389</v>
      </c>
      <c r="E774" s="156">
        <v>600</v>
      </c>
      <c r="F774" s="133" t="s">
        <v>1</v>
      </c>
      <c r="G774" s="139" t="s">
        <v>274</v>
      </c>
      <c r="H774" s="183" t="s">
        <v>271</v>
      </c>
      <c r="I774" s="129" t="s">
        <v>1068</v>
      </c>
    </row>
    <row r="775" spans="1:9" s="93" customFormat="1" ht="22.5" customHeight="1" x14ac:dyDescent="0.25">
      <c r="A775" s="121"/>
      <c r="B775" s="133"/>
      <c r="C775" s="160"/>
      <c r="D775" s="158"/>
      <c r="E775" s="156"/>
      <c r="F775" s="133"/>
      <c r="G775" s="140"/>
      <c r="H775" s="184"/>
      <c r="I775" s="130"/>
    </row>
    <row r="776" spans="1:9" s="93" customFormat="1" ht="15" customHeight="1" x14ac:dyDescent="0.25">
      <c r="A776" s="121">
        <v>322</v>
      </c>
      <c r="B776" s="133" t="s">
        <v>372</v>
      </c>
      <c r="C776" s="159">
        <v>0.62</v>
      </c>
      <c r="D776" s="157">
        <v>1389</v>
      </c>
      <c r="E776" s="156">
        <v>600</v>
      </c>
      <c r="F776" s="133" t="s">
        <v>1</v>
      </c>
      <c r="G776" s="139" t="s">
        <v>274</v>
      </c>
      <c r="H776" s="183" t="s">
        <v>271</v>
      </c>
      <c r="I776" s="129" t="s">
        <v>1069</v>
      </c>
    </row>
    <row r="777" spans="1:9" s="93" customFormat="1" ht="21" customHeight="1" x14ac:dyDescent="0.25">
      <c r="A777" s="121"/>
      <c r="B777" s="133"/>
      <c r="C777" s="160"/>
      <c r="D777" s="158"/>
      <c r="E777" s="156"/>
      <c r="F777" s="133"/>
      <c r="G777" s="140"/>
      <c r="H777" s="184"/>
      <c r="I777" s="130"/>
    </row>
    <row r="778" spans="1:9" s="93" customFormat="1" ht="15" customHeight="1" x14ac:dyDescent="0.25">
      <c r="A778" s="121">
        <v>323</v>
      </c>
      <c r="B778" s="133" t="s">
        <v>53</v>
      </c>
      <c r="C778" s="159">
        <v>0.94499999999999995</v>
      </c>
      <c r="D778" s="157">
        <v>1389</v>
      </c>
      <c r="E778" s="156">
        <v>400</v>
      </c>
      <c r="F778" s="133" t="s">
        <v>1</v>
      </c>
      <c r="G778" s="139" t="s">
        <v>274</v>
      </c>
      <c r="H778" s="183" t="s">
        <v>271</v>
      </c>
      <c r="I778" s="129" t="s">
        <v>1070</v>
      </c>
    </row>
    <row r="779" spans="1:9" s="93" customFormat="1" ht="21.75" customHeight="1" x14ac:dyDescent="0.25">
      <c r="A779" s="121"/>
      <c r="B779" s="133"/>
      <c r="C779" s="160"/>
      <c r="D779" s="158"/>
      <c r="E779" s="156"/>
      <c r="F779" s="133"/>
      <c r="G779" s="140"/>
      <c r="H779" s="184"/>
      <c r="I779" s="130"/>
    </row>
    <row r="780" spans="1:9" s="93" customFormat="1" ht="15" customHeight="1" x14ac:dyDescent="0.25">
      <c r="A780" s="121">
        <v>324</v>
      </c>
      <c r="B780" s="133" t="s">
        <v>292</v>
      </c>
      <c r="C780" s="159">
        <v>0.3</v>
      </c>
      <c r="D780" s="157">
        <v>1389</v>
      </c>
      <c r="E780" s="156">
        <v>200</v>
      </c>
      <c r="F780" s="133" t="s">
        <v>1</v>
      </c>
      <c r="G780" s="139" t="s">
        <v>274</v>
      </c>
      <c r="H780" s="183" t="s">
        <v>271</v>
      </c>
      <c r="I780" s="129" t="s">
        <v>1071</v>
      </c>
    </row>
    <row r="781" spans="1:9" s="93" customFormat="1" ht="20.25" customHeight="1" x14ac:dyDescent="0.25">
      <c r="A781" s="121"/>
      <c r="B781" s="133"/>
      <c r="C781" s="160"/>
      <c r="D781" s="158"/>
      <c r="E781" s="156"/>
      <c r="F781" s="133"/>
      <c r="G781" s="140"/>
      <c r="H781" s="184"/>
      <c r="I781" s="130"/>
    </row>
    <row r="782" spans="1:9" s="93" customFormat="1" ht="15" customHeight="1" x14ac:dyDescent="0.25">
      <c r="A782" s="121">
        <v>325</v>
      </c>
      <c r="B782" s="133" t="s">
        <v>83</v>
      </c>
      <c r="C782" s="159">
        <v>0.8</v>
      </c>
      <c r="D782" s="157">
        <v>1389</v>
      </c>
      <c r="E782" s="156">
        <v>260</v>
      </c>
      <c r="F782" s="133" t="s">
        <v>1</v>
      </c>
      <c r="G782" s="139" t="s">
        <v>274</v>
      </c>
      <c r="H782" s="183" t="s">
        <v>271</v>
      </c>
      <c r="I782" s="129" t="s">
        <v>1072</v>
      </c>
    </row>
    <row r="783" spans="1:9" s="93" customFormat="1" ht="20.25" customHeight="1" x14ac:dyDescent="0.25">
      <c r="A783" s="121"/>
      <c r="B783" s="133"/>
      <c r="C783" s="160"/>
      <c r="D783" s="158"/>
      <c r="E783" s="156"/>
      <c r="F783" s="133"/>
      <c r="G783" s="140"/>
      <c r="H783" s="184"/>
      <c r="I783" s="130"/>
    </row>
    <row r="784" spans="1:9" s="93" customFormat="1" ht="15" customHeight="1" x14ac:dyDescent="0.25">
      <c r="A784" s="121">
        <v>326</v>
      </c>
      <c r="B784" s="133" t="s">
        <v>389</v>
      </c>
      <c r="C784" s="159">
        <v>0.9</v>
      </c>
      <c r="D784" s="157">
        <v>1389</v>
      </c>
      <c r="E784" s="156">
        <v>300</v>
      </c>
      <c r="F784" s="133" t="s">
        <v>1</v>
      </c>
      <c r="G784" s="139" t="s">
        <v>274</v>
      </c>
      <c r="H784" s="183" t="s">
        <v>271</v>
      </c>
      <c r="I784" s="129" t="s">
        <v>1073</v>
      </c>
    </row>
    <row r="785" spans="1:9" s="93" customFormat="1" ht="21" customHeight="1" x14ac:dyDescent="0.25">
      <c r="A785" s="121"/>
      <c r="B785" s="133"/>
      <c r="C785" s="160"/>
      <c r="D785" s="158"/>
      <c r="E785" s="156"/>
      <c r="F785" s="133"/>
      <c r="G785" s="140"/>
      <c r="H785" s="184"/>
      <c r="I785" s="130"/>
    </row>
    <row r="786" spans="1:9" s="93" customFormat="1" ht="15" customHeight="1" x14ac:dyDescent="0.25">
      <c r="A786" s="169" t="s">
        <v>18</v>
      </c>
      <c r="B786" s="200"/>
      <c r="C786" s="202">
        <f>SUM(C761:C784)</f>
        <v>20.132000000000001</v>
      </c>
      <c r="D786" s="66"/>
      <c r="E786" s="53">
        <f>SUM(E768,E766,E764,E762)</f>
        <v>3986</v>
      </c>
      <c r="F786" s="52" t="s">
        <v>7</v>
      </c>
      <c r="G786" s="154" t="s">
        <v>271</v>
      </c>
      <c r="H786" s="279"/>
      <c r="I786" s="95"/>
    </row>
    <row r="787" spans="1:9" s="93" customFormat="1" ht="15" customHeight="1" x14ac:dyDescent="0.25">
      <c r="A787" s="173"/>
      <c r="B787" s="201"/>
      <c r="C787" s="203"/>
      <c r="D787" s="66"/>
      <c r="E787" s="53">
        <f>SUM(E770,E772,E774,E776,E778,E780,E782,E784)</f>
        <v>3060</v>
      </c>
      <c r="F787" s="52" t="s">
        <v>1</v>
      </c>
      <c r="G787" s="154" t="s">
        <v>271</v>
      </c>
      <c r="H787" s="279"/>
      <c r="I787" s="95"/>
    </row>
    <row r="788" spans="1:9" s="93" customFormat="1" ht="30" customHeight="1" x14ac:dyDescent="0.25">
      <c r="A788" s="238" t="s">
        <v>250</v>
      </c>
      <c r="B788" s="239"/>
      <c r="C788" s="219">
        <f>SUM(C786,C760,C742,C730,C713)</f>
        <v>79.927999999999997</v>
      </c>
      <c r="D788" s="85"/>
      <c r="E788" s="84">
        <f>SUM(E732)</f>
        <v>222</v>
      </c>
      <c r="F788" s="52" t="s">
        <v>23</v>
      </c>
      <c r="G788" s="185">
        <f>SUM(E788,E789,E790)</f>
        <v>28311</v>
      </c>
      <c r="H788" s="221"/>
      <c r="I788" s="212"/>
    </row>
    <row r="789" spans="1:9" s="93" customFormat="1" ht="15.75" x14ac:dyDescent="0.25">
      <c r="A789" s="240"/>
      <c r="B789" s="241"/>
      <c r="C789" s="219"/>
      <c r="D789" s="86"/>
      <c r="E789" s="84">
        <f>SUM(E786,E742,E730,E714,)</f>
        <v>15405</v>
      </c>
      <c r="F789" s="52" t="s">
        <v>7</v>
      </c>
      <c r="G789" s="187"/>
      <c r="H789" s="222"/>
      <c r="I789" s="214"/>
    </row>
    <row r="790" spans="1:9" s="93" customFormat="1" ht="15.75" x14ac:dyDescent="0.25">
      <c r="A790" s="242"/>
      <c r="B790" s="243"/>
      <c r="C790" s="219"/>
      <c r="D790" s="87"/>
      <c r="E790" s="84">
        <f>SUM(E787,E760,E731,E713,)</f>
        <v>12684</v>
      </c>
      <c r="F790" s="52" t="s">
        <v>1</v>
      </c>
      <c r="G790" s="189"/>
      <c r="H790" s="223"/>
      <c r="I790" s="213"/>
    </row>
    <row r="791" spans="1:9" s="93" customFormat="1" ht="25.5" customHeight="1" x14ac:dyDescent="0.25">
      <c r="A791" s="355" t="s">
        <v>253</v>
      </c>
      <c r="B791" s="356"/>
      <c r="C791" s="356"/>
      <c r="D791" s="356"/>
      <c r="E791" s="356"/>
      <c r="F791" s="356"/>
      <c r="G791" s="356"/>
      <c r="H791" s="356"/>
      <c r="I791" s="357"/>
    </row>
    <row r="792" spans="1:9" s="93" customFormat="1" ht="16.5" customHeight="1" x14ac:dyDescent="0.25">
      <c r="A792" s="191" t="s">
        <v>141</v>
      </c>
      <c r="B792" s="192"/>
      <c r="C792" s="192"/>
      <c r="D792" s="192"/>
      <c r="E792" s="192"/>
      <c r="F792" s="192"/>
      <c r="G792" s="192"/>
      <c r="H792" s="192"/>
      <c r="I792" s="193"/>
    </row>
    <row r="793" spans="1:9" s="11" customFormat="1" x14ac:dyDescent="0.25">
      <c r="A793" s="121">
        <v>327</v>
      </c>
      <c r="B793" s="133" t="s">
        <v>6</v>
      </c>
      <c r="C793" s="159">
        <v>5.766</v>
      </c>
      <c r="D793" s="157">
        <v>945</v>
      </c>
      <c r="E793" s="49">
        <v>507</v>
      </c>
      <c r="F793" s="45" t="s">
        <v>23</v>
      </c>
      <c r="G793" s="124" t="s">
        <v>274</v>
      </c>
      <c r="H793" s="161" t="s">
        <v>271</v>
      </c>
      <c r="I793" s="129" t="s">
        <v>579</v>
      </c>
    </row>
    <row r="794" spans="1:9" s="11" customFormat="1" x14ac:dyDescent="0.25">
      <c r="A794" s="121"/>
      <c r="B794" s="133"/>
      <c r="C794" s="244"/>
      <c r="D794" s="199"/>
      <c r="E794" s="49">
        <v>300</v>
      </c>
      <c r="F794" s="45" t="s">
        <v>7</v>
      </c>
      <c r="G794" s="217"/>
      <c r="H794" s="179"/>
      <c r="I794" s="165"/>
    </row>
    <row r="795" spans="1:9" s="11" customFormat="1" x14ac:dyDescent="0.25">
      <c r="A795" s="121"/>
      <c r="B795" s="133"/>
      <c r="C795" s="160"/>
      <c r="D795" s="158"/>
      <c r="E795" s="49">
        <v>678</v>
      </c>
      <c r="F795" s="45" t="s">
        <v>1</v>
      </c>
      <c r="G795" s="125"/>
      <c r="H795" s="162"/>
      <c r="I795" s="130"/>
    </row>
    <row r="796" spans="1:9" s="11" customFormat="1" x14ac:dyDescent="0.25">
      <c r="A796" s="131">
        <v>328</v>
      </c>
      <c r="B796" s="133" t="s">
        <v>71</v>
      </c>
      <c r="C796" s="159">
        <v>8.23</v>
      </c>
      <c r="D796" s="157">
        <v>2140</v>
      </c>
      <c r="E796" s="49">
        <v>1710</v>
      </c>
      <c r="F796" s="45" t="s">
        <v>23</v>
      </c>
      <c r="G796" s="124" t="s">
        <v>274</v>
      </c>
      <c r="H796" s="161" t="s">
        <v>271</v>
      </c>
      <c r="I796" s="129" t="s">
        <v>580</v>
      </c>
    </row>
    <row r="797" spans="1:9" s="11" customFormat="1" x14ac:dyDescent="0.25">
      <c r="A797" s="134"/>
      <c r="B797" s="133"/>
      <c r="C797" s="160"/>
      <c r="D797" s="158"/>
      <c r="E797" s="49">
        <v>430</v>
      </c>
      <c r="F797" s="45" t="s">
        <v>1</v>
      </c>
      <c r="G797" s="125"/>
      <c r="H797" s="162"/>
      <c r="I797" s="130"/>
    </row>
    <row r="798" spans="1:9" s="11" customFormat="1" x14ac:dyDescent="0.25">
      <c r="A798" s="131">
        <v>329</v>
      </c>
      <c r="B798" s="133" t="s">
        <v>4</v>
      </c>
      <c r="C798" s="159">
        <v>9.7309999999999999</v>
      </c>
      <c r="D798" s="157">
        <v>1839</v>
      </c>
      <c r="E798" s="49">
        <v>957</v>
      </c>
      <c r="F798" s="45" t="s">
        <v>23</v>
      </c>
      <c r="G798" s="124" t="s">
        <v>274</v>
      </c>
      <c r="H798" s="161" t="s">
        <v>271</v>
      </c>
      <c r="I798" s="129" t="s">
        <v>581</v>
      </c>
    </row>
    <row r="799" spans="1:9" s="11" customFormat="1" x14ac:dyDescent="0.25">
      <c r="A799" s="134"/>
      <c r="B799" s="133"/>
      <c r="C799" s="160"/>
      <c r="D799" s="158"/>
      <c r="E799" s="49">
        <v>1389</v>
      </c>
      <c r="F799" s="45" t="s">
        <v>7</v>
      </c>
      <c r="G799" s="125"/>
      <c r="H799" s="162"/>
      <c r="I799" s="130"/>
    </row>
    <row r="800" spans="1:9" s="93" customFormat="1" x14ac:dyDescent="0.25">
      <c r="A800" s="131">
        <v>330</v>
      </c>
      <c r="B800" s="133" t="s">
        <v>42</v>
      </c>
      <c r="C800" s="159">
        <v>2.238</v>
      </c>
      <c r="D800" s="157">
        <v>509</v>
      </c>
      <c r="E800" s="156">
        <v>509</v>
      </c>
      <c r="F800" s="147" t="s">
        <v>23</v>
      </c>
      <c r="G800" s="124" t="s">
        <v>274</v>
      </c>
      <c r="H800" s="161" t="s">
        <v>271</v>
      </c>
      <c r="I800" s="129" t="s">
        <v>582</v>
      </c>
    </row>
    <row r="801" spans="1:9" s="93" customFormat="1" ht="12.75" customHeight="1" x14ac:dyDescent="0.25">
      <c r="A801" s="134"/>
      <c r="B801" s="133"/>
      <c r="C801" s="160"/>
      <c r="D801" s="158"/>
      <c r="E801" s="156"/>
      <c r="F801" s="147"/>
      <c r="G801" s="125"/>
      <c r="H801" s="162"/>
      <c r="I801" s="130"/>
    </row>
    <row r="802" spans="1:9" s="93" customFormat="1" x14ac:dyDescent="0.25">
      <c r="A802" s="131">
        <v>331</v>
      </c>
      <c r="B802" s="133" t="s">
        <v>78</v>
      </c>
      <c r="C802" s="159">
        <v>6.46</v>
      </c>
      <c r="D802" s="157">
        <v>1545</v>
      </c>
      <c r="E802" s="49">
        <v>1070</v>
      </c>
      <c r="F802" s="45" t="s">
        <v>23</v>
      </c>
      <c r="G802" s="124" t="s">
        <v>274</v>
      </c>
      <c r="H802" s="161" t="s">
        <v>271</v>
      </c>
      <c r="I802" s="129" t="s">
        <v>583</v>
      </c>
    </row>
    <row r="803" spans="1:9" s="93" customFormat="1" x14ac:dyDescent="0.25">
      <c r="A803" s="134"/>
      <c r="B803" s="133"/>
      <c r="C803" s="160"/>
      <c r="D803" s="158"/>
      <c r="E803" s="49">
        <v>675</v>
      </c>
      <c r="F803" s="45" t="s">
        <v>1</v>
      </c>
      <c r="G803" s="125"/>
      <c r="H803" s="162"/>
      <c r="I803" s="130"/>
    </row>
    <row r="804" spans="1:9" s="93" customFormat="1" x14ac:dyDescent="0.25">
      <c r="A804" s="131">
        <v>332</v>
      </c>
      <c r="B804" s="133" t="s">
        <v>10</v>
      </c>
      <c r="C804" s="159">
        <v>2.0249999999999999</v>
      </c>
      <c r="D804" s="157">
        <v>435</v>
      </c>
      <c r="E804" s="156">
        <v>675</v>
      </c>
      <c r="F804" s="147" t="s">
        <v>1</v>
      </c>
      <c r="G804" s="124" t="s">
        <v>274</v>
      </c>
      <c r="H804" s="161" t="s">
        <v>271</v>
      </c>
      <c r="I804" s="129" t="s">
        <v>584</v>
      </c>
    </row>
    <row r="805" spans="1:9" s="93" customFormat="1" x14ac:dyDescent="0.25">
      <c r="A805" s="134"/>
      <c r="B805" s="133"/>
      <c r="C805" s="160"/>
      <c r="D805" s="158"/>
      <c r="E805" s="156"/>
      <c r="F805" s="147"/>
      <c r="G805" s="125"/>
      <c r="H805" s="162"/>
      <c r="I805" s="130"/>
    </row>
    <row r="806" spans="1:9" s="93" customFormat="1" x14ac:dyDescent="0.25">
      <c r="A806" s="131">
        <v>333</v>
      </c>
      <c r="B806" s="133" t="s">
        <v>2</v>
      </c>
      <c r="C806" s="159">
        <v>0.53500000000000003</v>
      </c>
      <c r="D806" s="157">
        <v>174</v>
      </c>
      <c r="E806" s="156">
        <v>174</v>
      </c>
      <c r="F806" s="147" t="s">
        <v>7</v>
      </c>
      <c r="G806" s="124" t="s">
        <v>274</v>
      </c>
      <c r="H806" s="161" t="s">
        <v>271</v>
      </c>
      <c r="I806" s="129" t="s">
        <v>585</v>
      </c>
    </row>
    <row r="807" spans="1:9" s="93" customFormat="1" x14ac:dyDescent="0.25">
      <c r="A807" s="134"/>
      <c r="B807" s="133"/>
      <c r="C807" s="160"/>
      <c r="D807" s="158"/>
      <c r="E807" s="156"/>
      <c r="F807" s="147"/>
      <c r="G807" s="125"/>
      <c r="H807" s="162"/>
      <c r="I807" s="130"/>
    </row>
    <row r="808" spans="1:9" s="93" customFormat="1" x14ac:dyDescent="0.25">
      <c r="A808" s="121">
        <v>334</v>
      </c>
      <c r="B808" s="133" t="s">
        <v>142</v>
      </c>
      <c r="C808" s="159">
        <v>0.76900000000000002</v>
      </c>
      <c r="D808" s="157">
        <v>191</v>
      </c>
      <c r="E808" s="156">
        <v>191</v>
      </c>
      <c r="F808" s="147" t="s">
        <v>7</v>
      </c>
      <c r="G808" s="124" t="s">
        <v>274</v>
      </c>
      <c r="H808" s="161" t="s">
        <v>271</v>
      </c>
      <c r="I808" s="129" t="s">
        <v>586</v>
      </c>
    </row>
    <row r="809" spans="1:9" s="93" customFormat="1" x14ac:dyDescent="0.25">
      <c r="A809" s="121"/>
      <c r="B809" s="133"/>
      <c r="C809" s="160"/>
      <c r="D809" s="158"/>
      <c r="E809" s="156"/>
      <c r="F809" s="147"/>
      <c r="G809" s="125"/>
      <c r="H809" s="162"/>
      <c r="I809" s="130"/>
    </row>
    <row r="810" spans="1:9" s="93" customFormat="1" ht="51.75" customHeight="1" x14ac:dyDescent="0.25">
      <c r="A810" s="121">
        <v>335</v>
      </c>
      <c r="B810" s="133" t="s">
        <v>143</v>
      </c>
      <c r="C810" s="159">
        <v>2.7109999999999999</v>
      </c>
      <c r="D810" s="157">
        <v>877</v>
      </c>
      <c r="E810" s="156">
        <v>877</v>
      </c>
      <c r="F810" s="121" t="s">
        <v>23</v>
      </c>
      <c r="G810" s="119" t="s">
        <v>274</v>
      </c>
      <c r="H810" s="161" t="s">
        <v>271</v>
      </c>
      <c r="I810" s="129" t="s">
        <v>587</v>
      </c>
    </row>
    <row r="811" spans="1:9" s="93" customFormat="1" hidden="1" x14ac:dyDescent="0.25">
      <c r="A811" s="121"/>
      <c r="B811" s="133"/>
      <c r="C811" s="160"/>
      <c r="D811" s="158"/>
      <c r="E811" s="156"/>
      <c r="F811" s="121"/>
      <c r="G811" s="120"/>
      <c r="H811" s="162"/>
      <c r="I811" s="130"/>
    </row>
    <row r="812" spans="1:9" s="93" customFormat="1" ht="29.25" customHeight="1" x14ac:dyDescent="0.25">
      <c r="A812" s="121">
        <v>336</v>
      </c>
      <c r="B812" s="133" t="s">
        <v>144</v>
      </c>
      <c r="C812" s="159">
        <v>19.03</v>
      </c>
      <c r="D812" s="157">
        <v>4565</v>
      </c>
      <c r="E812" s="49">
        <v>2500</v>
      </c>
      <c r="F812" s="46" t="s">
        <v>7</v>
      </c>
      <c r="G812" s="119" t="s">
        <v>288</v>
      </c>
      <c r="H812" s="161" t="s">
        <v>271</v>
      </c>
      <c r="I812" s="129" t="s">
        <v>588</v>
      </c>
    </row>
    <row r="813" spans="1:9" s="93" customFormat="1" ht="27" customHeight="1" x14ac:dyDescent="0.25">
      <c r="A813" s="121"/>
      <c r="B813" s="133"/>
      <c r="C813" s="244"/>
      <c r="D813" s="199"/>
      <c r="E813" s="49">
        <v>291</v>
      </c>
      <c r="F813" s="46" t="s">
        <v>23</v>
      </c>
      <c r="G813" s="196"/>
      <c r="H813" s="179"/>
      <c r="I813" s="165"/>
    </row>
    <row r="814" spans="1:9" s="93" customFormat="1" ht="18" customHeight="1" x14ac:dyDescent="0.25">
      <c r="A814" s="121"/>
      <c r="B814" s="133"/>
      <c r="C814" s="160"/>
      <c r="D814" s="158"/>
      <c r="E814" s="49">
        <v>1774</v>
      </c>
      <c r="F814" s="46" t="s">
        <v>1</v>
      </c>
      <c r="G814" s="120"/>
      <c r="H814" s="162"/>
      <c r="I814" s="130"/>
    </row>
    <row r="815" spans="1:9" s="93" customFormat="1" ht="15" customHeight="1" x14ac:dyDescent="0.25">
      <c r="A815" s="169" t="s">
        <v>18</v>
      </c>
      <c r="B815" s="170"/>
      <c r="C815" s="149">
        <f>SUM(C793:C814)</f>
        <v>57.49499999999999</v>
      </c>
      <c r="D815" s="71"/>
      <c r="E815" s="53">
        <f>SUM(E793,E796,E798,E800,E802,E810,E813)</f>
        <v>5921</v>
      </c>
      <c r="F815" s="52" t="s">
        <v>23</v>
      </c>
      <c r="G815" s="124" t="s">
        <v>271</v>
      </c>
      <c r="H815" s="215"/>
      <c r="I815" s="126"/>
    </row>
    <row r="816" spans="1:9" s="93" customFormat="1" x14ac:dyDescent="0.25">
      <c r="A816" s="171"/>
      <c r="B816" s="172"/>
      <c r="C816" s="149"/>
      <c r="D816" s="74"/>
      <c r="E816" s="53">
        <f>SUM(E794,E799,E806,E808,E812)</f>
        <v>4554</v>
      </c>
      <c r="F816" s="52" t="s">
        <v>7</v>
      </c>
      <c r="G816" s="217"/>
      <c r="H816" s="218"/>
      <c r="I816" s="127"/>
    </row>
    <row r="817" spans="1:9" s="93" customFormat="1" x14ac:dyDescent="0.25">
      <c r="A817" s="173"/>
      <c r="B817" s="174"/>
      <c r="C817" s="149"/>
      <c r="D817" s="72"/>
      <c r="E817" s="53">
        <f>SUM(E795,E797,E803,E804,E814)</f>
        <v>4232</v>
      </c>
      <c r="F817" s="52" t="s">
        <v>1</v>
      </c>
      <c r="G817" s="125"/>
      <c r="H817" s="216"/>
      <c r="I817" s="128"/>
    </row>
    <row r="818" spans="1:9" s="93" customFormat="1" ht="15" customHeight="1" x14ac:dyDescent="0.25">
      <c r="A818" s="166" t="s">
        <v>145</v>
      </c>
      <c r="B818" s="167"/>
      <c r="C818" s="167"/>
      <c r="D818" s="167"/>
      <c r="E818" s="167"/>
      <c r="F818" s="167"/>
      <c r="G818" s="167"/>
      <c r="H818" s="167"/>
      <c r="I818" s="168"/>
    </row>
    <row r="819" spans="1:9" s="11" customFormat="1" x14ac:dyDescent="0.25">
      <c r="A819" s="121">
        <v>337</v>
      </c>
      <c r="B819" s="133" t="s">
        <v>6</v>
      </c>
      <c r="C819" s="148">
        <v>6.9450000000000003</v>
      </c>
      <c r="D819" s="157">
        <v>1797</v>
      </c>
      <c r="E819" s="49">
        <v>560</v>
      </c>
      <c r="F819" s="45" t="s">
        <v>23</v>
      </c>
      <c r="G819" s="124" t="s">
        <v>274</v>
      </c>
      <c r="H819" s="161" t="s">
        <v>271</v>
      </c>
      <c r="I819" s="129" t="s">
        <v>589</v>
      </c>
    </row>
    <row r="820" spans="1:9" s="11" customFormat="1" x14ac:dyDescent="0.25">
      <c r="A820" s="121"/>
      <c r="B820" s="133"/>
      <c r="C820" s="148"/>
      <c r="D820" s="158"/>
      <c r="E820" s="49">
        <v>1237</v>
      </c>
      <c r="F820" s="45" t="s">
        <v>1</v>
      </c>
      <c r="G820" s="125"/>
      <c r="H820" s="162"/>
      <c r="I820" s="130"/>
    </row>
    <row r="821" spans="1:9" s="93" customFormat="1" ht="15" customHeight="1" x14ac:dyDescent="0.25">
      <c r="A821" s="121">
        <v>338</v>
      </c>
      <c r="B821" s="133" t="s">
        <v>61</v>
      </c>
      <c r="C821" s="148">
        <v>3.1960000000000002</v>
      </c>
      <c r="D821" s="157">
        <v>309</v>
      </c>
      <c r="E821" s="156">
        <v>799</v>
      </c>
      <c r="F821" s="147" t="s">
        <v>7</v>
      </c>
      <c r="G821" s="124" t="s">
        <v>274</v>
      </c>
      <c r="H821" s="161" t="s">
        <v>271</v>
      </c>
      <c r="I821" s="129" t="s">
        <v>590</v>
      </c>
    </row>
    <row r="822" spans="1:9" s="93" customFormat="1" x14ac:dyDescent="0.25">
      <c r="A822" s="121"/>
      <c r="B822" s="133"/>
      <c r="C822" s="148"/>
      <c r="D822" s="158"/>
      <c r="E822" s="156"/>
      <c r="F822" s="147"/>
      <c r="G822" s="125"/>
      <c r="H822" s="162"/>
      <c r="I822" s="130"/>
    </row>
    <row r="823" spans="1:9" s="93" customFormat="1" ht="15" customHeight="1" x14ac:dyDescent="0.25">
      <c r="A823" s="121">
        <v>339</v>
      </c>
      <c r="B823" s="133" t="s">
        <v>43</v>
      </c>
      <c r="C823" s="148">
        <v>7.0049999999999999</v>
      </c>
      <c r="D823" s="157">
        <v>2165</v>
      </c>
      <c r="E823" s="49">
        <v>250</v>
      </c>
      <c r="F823" s="45" t="s">
        <v>7</v>
      </c>
      <c r="G823" s="124" t="s">
        <v>274</v>
      </c>
      <c r="H823" s="161" t="s">
        <v>271</v>
      </c>
      <c r="I823" s="129" t="s">
        <v>591</v>
      </c>
    </row>
    <row r="824" spans="1:9" s="93" customFormat="1" x14ac:dyDescent="0.25">
      <c r="A824" s="121"/>
      <c r="B824" s="133"/>
      <c r="C824" s="148"/>
      <c r="D824" s="199"/>
      <c r="E824" s="49">
        <v>30</v>
      </c>
      <c r="F824" s="45" t="s">
        <v>23</v>
      </c>
      <c r="G824" s="217"/>
      <c r="H824" s="179"/>
      <c r="I824" s="165"/>
    </row>
    <row r="825" spans="1:9" s="93" customFormat="1" x14ac:dyDescent="0.25">
      <c r="A825" s="121"/>
      <c r="B825" s="133"/>
      <c r="C825" s="148"/>
      <c r="D825" s="158"/>
      <c r="E825" s="49">
        <v>1885</v>
      </c>
      <c r="F825" s="45" t="s">
        <v>1</v>
      </c>
      <c r="G825" s="125"/>
      <c r="H825" s="162"/>
      <c r="I825" s="130"/>
    </row>
    <row r="826" spans="1:9" s="11" customFormat="1" ht="15" customHeight="1" x14ac:dyDescent="0.25">
      <c r="A826" s="121">
        <v>340</v>
      </c>
      <c r="B826" s="133" t="s">
        <v>58</v>
      </c>
      <c r="C826" s="148">
        <v>6.9470000000000001</v>
      </c>
      <c r="D826" s="157">
        <v>830</v>
      </c>
      <c r="E826" s="49">
        <v>1330</v>
      </c>
      <c r="F826" s="45" t="s">
        <v>23</v>
      </c>
      <c r="G826" s="124" t="s">
        <v>274</v>
      </c>
      <c r="H826" s="161" t="s">
        <v>271</v>
      </c>
      <c r="I826" s="129" t="s">
        <v>592</v>
      </c>
    </row>
    <row r="827" spans="1:9" s="11" customFormat="1" x14ac:dyDescent="0.25">
      <c r="A827" s="121"/>
      <c r="B827" s="133"/>
      <c r="C827" s="148"/>
      <c r="D827" s="158"/>
      <c r="E827" s="49">
        <v>1610</v>
      </c>
      <c r="F827" s="45" t="s">
        <v>7</v>
      </c>
      <c r="G827" s="125"/>
      <c r="H827" s="162"/>
      <c r="I827" s="130"/>
    </row>
    <row r="828" spans="1:9" s="93" customFormat="1" ht="15" customHeight="1" x14ac:dyDescent="0.25">
      <c r="A828" s="220" t="s">
        <v>18</v>
      </c>
      <c r="B828" s="220"/>
      <c r="C828" s="149">
        <f>SUM(C819:C827)</f>
        <v>24.093</v>
      </c>
      <c r="D828" s="71"/>
      <c r="E828" s="53">
        <f>SUM(E819,E824,E826)</f>
        <v>1920</v>
      </c>
      <c r="F828" s="52" t="s">
        <v>23</v>
      </c>
      <c r="G828" s="124" t="s">
        <v>271</v>
      </c>
      <c r="H828" s="215"/>
      <c r="I828" s="212"/>
    </row>
    <row r="829" spans="1:9" s="93" customFormat="1" x14ac:dyDescent="0.25">
      <c r="A829" s="220"/>
      <c r="B829" s="220"/>
      <c r="C829" s="149"/>
      <c r="D829" s="72"/>
      <c r="E829" s="53">
        <f>SUM(E821,E823,E827)</f>
        <v>2659</v>
      </c>
      <c r="F829" s="52" t="s">
        <v>7</v>
      </c>
      <c r="G829" s="217"/>
      <c r="H829" s="218"/>
      <c r="I829" s="214"/>
    </row>
    <row r="830" spans="1:9" s="93" customFormat="1" x14ac:dyDescent="0.25">
      <c r="A830" s="220"/>
      <c r="B830" s="220"/>
      <c r="C830" s="149"/>
      <c r="D830" s="72"/>
      <c r="E830" s="53">
        <f>SUM(E820,E825)</f>
        <v>3122</v>
      </c>
      <c r="F830" s="52" t="s">
        <v>1</v>
      </c>
      <c r="G830" s="125"/>
      <c r="H830" s="216"/>
      <c r="I830" s="213"/>
    </row>
    <row r="831" spans="1:9" s="93" customFormat="1" ht="15" customHeight="1" x14ac:dyDescent="0.25">
      <c r="A831" s="191" t="s">
        <v>146</v>
      </c>
      <c r="B831" s="192"/>
      <c r="C831" s="192"/>
      <c r="D831" s="192"/>
      <c r="E831" s="192"/>
      <c r="F831" s="192"/>
      <c r="G831" s="192"/>
      <c r="H831" s="192"/>
      <c r="I831" s="193"/>
    </row>
    <row r="832" spans="1:9" s="93" customFormat="1" x14ac:dyDescent="0.25">
      <c r="A832" s="121">
        <v>341</v>
      </c>
      <c r="B832" s="133" t="s">
        <v>57</v>
      </c>
      <c r="C832" s="148">
        <v>5.7350000000000003</v>
      </c>
      <c r="D832" s="157">
        <v>1183</v>
      </c>
      <c r="E832" s="156">
        <v>1183</v>
      </c>
      <c r="F832" s="121" t="s">
        <v>7</v>
      </c>
      <c r="G832" s="124" t="s">
        <v>274</v>
      </c>
      <c r="H832" s="161" t="s">
        <v>271</v>
      </c>
      <c r="I832" s="129" t="s">
        <v>593</v>
      </c>
    </row>
    <row r="833" spans="1:9" s="93" customFormat="1" x14ac:dyDescent="0.25">
      <c r="A833" s="121"/>
      <c r="B833" s="133"/>
      <c r="C833" s="148"/>
      <c r="D833" s="158"/>
      <c r="E833" s="156"/>
      <c r="F833" s="121"/>
      <c r="G833" s="125"/>
      <c r="H833" s="162"/>
      <c r="I833" s="130"/>
    </row>
    <row r="834" spans="1:9" s="93" customFormat="1" ht="15" customHeight="1" x14ac:dyDescent="0.25">
      <c r="A834" s="121">
        <v>342</v>
      </c>
      <c r="B834" s="133" t="s">
        <v>147</v>
      </c>
      <c r="C834" s="148">
        <v>1.196</v>
      </c>
      <c r="D834" s="157">
        <v>299</v>
      </c>
      <c r="E834" s="156">
        <v>299</v>
      </c>
      <c r="F834" s="121" t="s">
        <v>7</v>
      </c>
      <c r="G834" s="124" t="s">
        <v>274</v>
      </c>
      <c r="H834" s="161" t="s">
        <v>271</v>
      </c>
      <c r="I834" s="129" t="s">
        <v>594</v>
      </c>
    </row>
    <row r="835" spans="1:9" s="93" customFormat="1" x14ac:dyDescent="0.25">
      <c r="A835" s="121"/>
      <c r="B835" s="133"/>
      <c r="C835" s="148"/>
      <c r="D835" s="158"/>
      <c r="E835" s="156"/>
      <c r="F835" s="121"/>
      <c r="G835" s="125"/>
      <c r="H835" s="162"/>
      <c r="I835" s="130"/>
    </row>
    <row r="836" spans="1:9" s="93" customFormat="1" ht="15" customHeight="1" x14ac:dyDescent="0.25">
      <c r="A836" s="121">
        <v>343</v>
      </c>
      <c r="B836" s="133" t="s">
        <v>3</v>
      </c>
      <c r="C836" s="148">
        <v>2.8479999999999999</v>
      </c>
      <c r="D836" s="157">
        <v>669</v>
      </c>
      <c r="E836" s="156">
        <v>1139</v>
      </c>
      <c r="F836" s="121" t="s">
        <v>1</v>
      </c>
      <c r="G836" s="124" t="s">
        <v>274</v>
      </c>
      <c r="H836" s="161" t="s">
        <v>271</v>
      </c>
      <c r="I836" s="129" t="s">
        <v>595</v>
      </c>
    </row>
    <row r="837" spans="1:9" s="93" customFormat="1" x14ac:dyDescent="0.25">
      <c r="A837" s="121"/>
      <c r="B837" s="133"/>
      <c r="C837" s="148"/>
      <c r="D837" s="158"/>
      <c r="E837" s="156"/>
      <c r="F837" s="121"/>
      <c r="G837" s="125"/>
      <c r="H837" s="162"/>
      <c r="I837" s="130"/>
    </row>
    <row r="838" spans="1:9" s="93" customFormat="1" ht="15" customHeight="1" x14ac:dyDescent="0.25">
      <c r="A838" s="121">
        <v>344</v>
      </c>
      <c r="B838" s="133" t="s">
        <v>42</v>
      </c>
      <c r="C838" s="148">
        <v>4.3470000000000004</v>
      </c>
      <c r="D838" s="157">
        <v>1198</v>
      </c>
      <c r="E838" s="156">
        <v>1198</v>
      </c>
      <c r="F838" s="121" t="s">
        <v>7</v>
      </c>
      <c r="G838" s="124" t="s">
        <v>274</v>
      </c>
      <c r="H838" s="161" t="s">
        <v>271</v>
      </c>
      <c r="I838" s="129" t="s">
        <v>596</v>
      </c>
    </row>
    <row r="839" spans="1:9" s="93" customFormat="1" x14ac:dyDescent="0.25">
      <c r="A839" s="121"/>
      <c r="B839" s="133"/>
      <c r="C839" s="148"/>
      <c r="D839" s="158"/>
      <c r="E839" s="156"/>
      <c r="F839" s="121"/>
      <c r="G839" s="125"/>
      <c r="H839" s="162"/>
      <c r="I839" s="130"/>
    </row>
    <row r="840" spans="1:9" s="93" customFormat="1" ht="15" customHeight="1" x14ac:dyDescent="0.25">
      <c r="A840" s="121">
        <v>345</v>
      </c>
      <c r="B840" s="133" t="s">
        <v>148</v>
      </c>
      <c r="C840" s="148">
        <v>1.26</v>
      </c>
      <c r="D840" s="157">
        <v>420</v>
      </c>
      <c r="E840" s="156">
        <v>420</v>
      </c>
      <c r="F840" s="121" t="s">
        <v>1</v>
      </c>
      <c r="G840" s="124" t="s">
        <v>274</v>
      </c>
      <c r="H840" s="161" t="s">
        <v>271</v>
      </c>
      <c r="I840" s="129" t="s">
        <v>597</v>
      </c>
    </row>
    <row r="841" spans="1:9" s="93" customFormat="1" x14ac:dyDescent="0.25">
      <c r="A841" s="121"/>
      <c r="B841" s="133"/>
      <c r="C841" s="148"/>
      <c r="D841" s="158"/>
      <c r="E841" s="156"/>
      <c r="F841" s="121"/>
      <c r="G841" s="125"/>
      <c r="H841" s="162"/>
      <c r="I841" s="130"/>
    </row>
    <row r="842" spans="1:9" s="93" customFormat="1" ht="15" customHeight="1" x14ac:dyDescent="0.25">
      <c r="A842" s="121">
        <v>346</v>
      </c>
      <c r="B842" s="133" t="s">
        <v>956</v>
      </c>
      <c r="C842" s="148">
        <v>2.1720000000000002</v>
      </c>
      <c r="D842" s="157">
        <v>543</v>
      </c>
      <c r="E842" s="156">
        <v>543</v>
      </c>
      <c r="F842" s="121" t="s">
        <v>7</v>
      </c>
      <c r="G842" s="124" t="s">
        <v>274</v>
      </c>
      <c r="H842" s="161" t="s">
        <v>271</v>
      </c>
      <c r="I842" s="129" t="s">
        <v>598</v>
      </c>
    </row>
    <row r="843" spans="1:9" s="93" customFormat="1" x14ac:dyDescent="0.25">
      <c r="A843" s="121"/>
      <c r="B843" s="133"/>
      <c r="C843" s="148"/>
      <c r="D843" s="158"/>
      <c r="E843" s="156"/>
      <c r="F843" s="121"/>
      <c r="G843" s="125"/>
      <c r="H843" s="162"/>
      <c r="I843" s="130"/>
    </row>
    <row r="844" spans="1:9" s="93" customFormat="1" ht="15" customHeight="1" x14ac:dyDescent="0.25">
      <c r="A844" s="121">
        <v>347</v>
      </c>
      <c r="B844" s="133" t="s">
        <v>149</v>
      </c>
      <c r="C844" s="148">
        <v>1.212</v>
      </c>
      <c r="D844" s="157">
        <v>303</v>
      </c>
      <c r="E844" s="156">
        <v>303</v>
      </c>
      <c r="F844" s="121" t="s">
        <v>7</v>
      </c>
      <c r="G844" s="124" t="s">
        <v>274</v>
      </c>
      <c r="H844" s="161" t="s">
        <v>271</v>
      </c>
      <c r="I844" s="129" t="s">
        <v>599</v>
      </c>
    </row>
    <row r="845" spans="1:9" s="93" customFormat="1" x14ac:dyDescent="0.25">
      <c r="A845" s="121"/>
      <c r="B845" s="133"/>
      <c r="C845" s="148"/>
      <c r="D845" s="158"/>
      <c r="E845" s="156"/>
      <c r="F845" s="121"/>
      <c r="G845" s="125"/>
      <c r="H845" s="162"/>
      <c r="I845" s="130"/>
    </row>
    <row r="846" spans="1:9" s="93" customFormat="1" ht="16.5" customHeight="1" x14ac:dyDescent="0.25">
      <c r="A846" s="121">
        <v>348</v>
      </c>
      <c r="B846" s="133" t="s">
        <v>150</v>
      </c>
      <c r="C846" s="148">
        <v>5.6980000000000004</v>
      </c>
      <c r="D846" s="157">
        <v>928</v>
      </c>
      <c r="E846" s="49">
        <v>872</v>
      </c>
      <c r="F846" s="46" t="s">
        <v>7</v>
      </c>
      <c r="G846" s="124" t="s">
        <v>288</v>
      </c>
      <c r="H846" s="112" t="s">
        <v>331</v>
      </c>
      <c r="I846" s="129" t="s">
        <v>600</v>
      </c>
    </row>
    <row r="847" spans="1:9" s="93" customFormat="1" ht="18" customHeight="1" x14ac:dyDescent="0.25">
      <c r="A847" s="121"/>
      <c r="B847" s="133"/>
      <c r="C847" s="148"/>
      <c r="D847" s="158"/>
      <c r="E847" s="49">
        <v>56</v>
      </c>
      <c r="F847" s="46" t="s">
        <v>23</v>
      </c>
      <c r="G847" s="125"/>
      <c r="H847" s="112" t="s">
        <v>332</v>
      </c>
      <c r="I847" s="130"/>
    </row>
    <row r="848" spans="1:9" s="93" customFormat="1" ht="15" customHeight="1" x14ac:dyDescent="0.25">
      <c r="A848" s="169" t="s">
        <v>18</v>
      </c>
      <c r="B848" s="200"/>
      <c r="C848" s="202">
        <f>SUM(C831:C846)</f>
        <v>24.468</v>
      </c>
      <c r="D848" s="66"/>
      <c r="E848" s="53">
        <f>SUM(E836,E840)</f>
        <v>1559</v>
      </c>
      <c r="F848" s="52" t="s">
        <v>1</v>
      </c>
      <c r="G848" s="206" t="s">
        <v>271</v>
      </c>
      <c r="H848" s="207"/>
      <c r="I848" s="126"/>
    </row>
    <row r="849" spans="1:9" s="93" customFormat="1" ht="15" customHeight="1" x14ac:dyDescent="0.25">
      <c r="A849" s="171"/>
      <c r="B849" s="204"/>
      <c r="C849" s="205"/>
      <c r="D849" s="66"/>
      <c r="E849" s="53">
        <f>SUM(E832,E834,E838,E842,E844,E846)</f>
        <v>4398</v>
      </c>
      <c r="F849" s="52" t="s">
        <v>7</v>
      </c>
      <c r="G849" s="208"/>
      <c r="H849" s="209"/>
      <c r="I849" s="127"/>
    </row>
    <row r="850" spans="1:9" s="93" customFormat="1" ht="15" customHeight="1" x14ac:dyDescent="0.25">
      <c r="A850" s="173"/>
      <c r="B850" s="201"/>
      <c r="C850" s="203"/>
      <c r="D850" s="66"/>
      <c r="E850" s="53">
        <f>SUM(E847)</f>
        <v>56</v>
      </c>
      <c r="F850" s="52" t="s">
        <v>23</v>
      </c>
      <c r="G850" s="210"/>
      <c r="H850" s="211"/>
      <c r="I850" s="128"/>
    </row>
    <row r="851" spans="1:9" s="93" customFormat="1" ht="34.5" customHeight="1" x14ac:dyDescent="0.25">
      <c r="A851" s="238" t="s">
        <v>252</v>
      </c>
      <c r="B851" s="239"/>
      <c r="C851" s="219">
        <f>SUM(C848,C828,C815,)</f>
        <v>106.05599999999998</v>
      </c>
      <c r="D851" s="85"/>
      <c r="E851" s="84">
        <f>SUM(E850,E828,E815,)</f>
        <v>7897</v>
      </c>
      <c r="F851" s="52" t="s">
        <v>23</v>
      </c>
      <c r="G851" s="185">
        <f>SUM(E851,E852,E853)</f>
        <v>28421</v>
      </c>
      <c r="H851" s="221"/>
      <c r="I851" s="126"/>
    </row>
    <row r="852" spans="1:9" s="93" customFormat="1" ht="15.75" x14ac:dyDescent="0.25">
      <c r="A852" s="240"/>
      <c r="B852" s="241"/>
      <c r="C852" s="219"/>
      <c r="D852" s="86"/>
      <c r="E852" s="84">
        <f>SUM(E849,E829,E816)</f>
        <v>11611</v>
      </c>
      <c r="F852" s="52" t="s">
        <v>7</v>
      </c>
      <c r="G852" s="187"/>
      <c r="H852" s="222"/>
      <c r="I852" s="127"/>
    </row>
    <row r="853" spans="1:9" s="93" customFormat="1" ht="15.75" x14ac:dyDescent="0.25">
      <c r="A853" s="242"/>
      <c r="B853" s="243"/>
      <c r="C853" s="219"/>
      <c r="D853" s="87"/>
      <c r="E853" s="84">
        <f>SUM(E848,E830,E817)</f>
        <v>8913</v>
      </c>
      <c r="F853" s="52" t="s">
        <v>1</v>
      </c>
      <c r="G853" s="189"/>
      <c r="H853" s="223"/>
      <c r="I853" s="128"/>
    </row>
    <row r="854" spans="1:9" s="93" customFormat="1" ht="24.75" customHeight="1" x14ac:dyDescent="0.25">
      <c r="A854" s="255" t="s">
        <v>255</v>
      </c>
      <c r="B854" s="256"/>
      <c r="C854" s="256"/>
      <c r="D854" s="256"/>
      <c r="E854" s="256"/>
      <c r="F854" s="256"/>
      <c r="G854" s="256"/>
      <c r="H854" s="256"/>
      <c r="I854" s="257"/>
    </row>
    <row r="855" spans="1:9" s="93" customFormat="1" ht="20.25" customHeight="1" x14ac:dyDescent="0.25">
      <c r="A855" s="260" t="s">
        <v>151</v>
      </c>
      <c r="B855" s="261"/>
      <c r="C855" s="261"/>
      <c r="D855" s="261"/>
      <c r="E855" s="261"/>
      <c r="F855" s="261"/>
      <c r="G855" s="261"/>
      <c r="H855" s="261"/>
      <c r="I855" s="262"/>
    </row>
    <row r="856" spans="1:9" s="11" customFormat="1" ht="28.5" customHeight="1" x14ac:dyDescent="0.25">
      <c r="A856" s="121">
        <v>349</v>
      </c>
      <c r="B856" s="133" t="s">
        <v>122</v>
      </c>
      <c r="C856" s="148">
        <v>15.036</v>
      </c>
      <c r="D856" s="157">
        <v>1607</v>
      </c>
      <c r="E856" s="49">
        <v>1225</v>
      </c>
      <c r="F856" s="45" t="s">
        <v>23</v>
      </c>
      <c r="G856" s="124" t="s">
        <v>274</v>
      </c>
      <c r="H856" s="161" t="s">
        <v>271</v>
      </c>
      <c r="I856" s="129" t="s">
        <v>551</v>
      </c>
    </row>
    <row r="857" spans="1:9" s="11" customFormat="1" ht="33.75" customHeight="1" x14ac:dyDescent="0.25">
      <c r="A857" s="121"/>
      <c r="B857" s="133"/>
      <c r="C857" s="148"/>
      <c r="D857" s="158"/>
      <c r="E857" s="49">
        <v>2582</v>
      </c>
      <c r="F857" s="45" t="s">
        <v>7</v>
      </c>
      <c r="G857" s="125"/>
      <c r="H857" s="162"/>
      <c r="I857" s="130"/>
    </row>
    <row r="858" spans="1:9" s="93" customFormat="1" x14ac:dyDescent="0.25">
      <c r="A858" s="121">
        <v>350</v>
      </c>
      <c r="B858" s="133" t="s">
        <v>96</v>
      </c>
      <c r="C858" s="148">
        <v>4.8319999999999999</v>
      </c>
      <c r="D858" s="157">
        <v>1002</v>
      </c>
      <c r="E858" s="49">
        <v>310</v>
      </c>
      <c r="F858" s="45" t="s">
        <v>1</v>
      </c>
      <c r="G858" s="124" t="s">
        <v>274</v>
      </c>
      <c r="H858" s="161" t="s">
        <v>271</v>
      </c>
      <c r="I858" s="129" t="s">
        <v>552</v>
      </c>
    </row>
    <row r="859" spans="1:9" s="93" customFormat="1" x14ac:dyDescent="0.25">
      <c r="A859" s="121"/>
      <c r="B859" s="133"/>
      <c r="C859" s="148"/>
      <c r="D859" s="158"/>
      <c r="E859" s="49">
        <v>1002</v>
      </c>
      <c r="F859" s="45" t="s">
        <v>23</v>
      </c>
      <c r="G859" s="125"/>
      <c r="H859" s="162"/>
      <c r="I859" s="130"/>
    </row>
    <row r="860" spans="1:9" s="93" customFormat="1" x14ac:dyDescent="0.25">
      <c r="A860" s="121">
        <v>351</v>
      </c>
      <c r="B860" s="133" t="s">
        <v>152</v>
      </c>
      <c r="C860" s="148">
        <v>3.5630000000000002</v>
      </c>
      <c r="D860" s="157">
        <v>324</v>
      </c>
      <c r="E860" s="49">
        <v>1173</v>
      </c>
      <c r="F860" s="45" t="s">
        <v>7</v>
      </c>
      <c r="G860" s="124" t="s">
        <v>274</v>
      </c>
      <c r="H860" s="161" t="s">
        <v>271</v>
      </c>
      <c r="I860" s="129" t="s">
        <v>553</v>
      </c>
    </row>
    <row r="861" spans="1:9" s="93" customFormat="1" x14ac:dyDescent="0.25">
      <c r="A861" s="121"/>
      <c r="B861" s="133"/>
      <c r="C861" s="148"/>
      <c r="D861" s="158"/>
      <c r="E861" s="49">
        <v>40</v>
      </c>
      <c r="F861" s="45" t="s">
        <v>23</v>
      </c>
      <c r="G861" s="125"/>
      <c r="H861" s="162"/>
      <c r="I861" s="130"/>
    </row>
    <row r="862" spans="1:9" s="93" customFormat="1" x14ac:dyDescent="0.25">
      <c r="A862" s="121">
        <v>352</v>
      </c>
      <c r="B862" s="133" t="s">
        <v>153</v>
      </c>
      <c r="C862" s="148">
        <v>1.9379999999999999</v>
      </c>
      <c r="D862" s="157">
        <v>646</v>
      </c>
      <c r="E862" s="156">
        <v>646</v>
      </c>
      <c r="F862" s="147" t="s">
        <v>7</v>
      </c>
      <c r="G862" s="124" t="s">
        <v>274</v>
      </c>
      <c r="H862" s="161" t="s">
        <v>271</v>
      </c>
      <c r="I862" s="129" t="s">
        <v>554</v>
      </c>
    </row>
    <row r="863" spans="1:9" s="93" customFormat="1" x14ac:dyDescent="0.25">
      <c r="A863" s="121"/>
      <c r="B863" s="133"/>
      <c r="C863" s="148"/>
      <c r="D863" s="158"/>
      <c r="E863" s="156"/>
      <c r="F863" s="147"/>
      <c r="G863" s="125"/>
      <c r="H863" s="162"/>
      <c r="I863" s="130"/>
    </row>
    <row r="864" spans="1:9" s="93" customFormat="1" ht="15" customHeight="1" x14ac:dyDescent="0.25">
      <c r="A864" s="220" t="s">
        <v>18</v>
      </c>
      <c r="B864" s="220"/>
      <c r="C864" s="149">
        <f>SUM(C856:C863)</f>
        <v>25.368999999999996</v>
      </c>
      <c r="D864" s="71"/>
      <c r="E864" s="53">
        <f>SUM(E856,E859,E861)</f>
        <v>2267</v>
      </c>
      <c r="F864" s="52" t="s">
        <v>23</v>
      </c>
      <c r="G864" s="124" t="s">
        <v>271</v>
      </c>
      <c r="H864" s="215"/>
      <c r="I864" s="126"/>
    </row>
    <row r="865" spans="1:9" s="93" customFormat="1" x14ac:dyDescent="0.25">
      <c r="A865" s="220"/>
      <c r="B865" s="220"/>
      <c r="C865" s="149"/>
      <c r="D865" s="74"/>
      <c r="E865" s="53">
        <f>SUM(E857,E860,E862)</f>
        <v>4401</v>
      </c>
      <c r="F865" s="52" t="s">
        <v>7</v>
      </c>
      <c r="G865" s="217"/>
      <c r="H865" s="218"/>
      <c r="I865" s="127"/>
    </row>
    <row r="866" spans="1:9" s="93" customFormat="1" x14ac:dyDescent="0.25">
      <c r="A866" s="220"/>
      <c r="B866" s="220"/>
      <c r="C866" s="149"/>
      <c r="D866" s="72"/>
      <c r="E866" s="53">
        <f>SUM(E858)</f>
        <v>310</v>
      </c>
      <c r="F866" s="52" t="s">
        <v>1</v>
      </c>
      <c r="G866" s="125"/>
      <c r="H866" s="216"/>
      <c r="I866" s="128"/>
    </row>
    <row r="867" spans="1:9" s="93" customFormat="1" ht="15" customHeight="1" x14ac:dyDescent="0.25">
      <c r="A867" s="166" t="s">
        <v>154</v>
      </c>
      <c r="B867" s="167"/>
      <c r="C867" s="167"/>
      <c r="D867" s="167"/>
      <c r="E867" s="167"/>
      <c r="F867" s="167"/>
      <c r="G867" s="167"/>
      <c r="H867" s="167"/>
      <c r="I867" s="168"/>
    </row>
    <row r="868" spans="1:9" s="93" customFormat="1" x14ac:dyDescent="0.25">
      <c r="A868" s="121">
        <v>353</v>
      </c>
      <c r="B868" s="133" t="s">
        <v>11</v>
      </c>
      <c r="C868" s="159">
        <v>5.5819999999999999</v>
      </c>
      <c r="D868" s="197" t="s">
        <v>927</v>
      </c>
      <c r="E868" s="49">
        <v>1355</v>
      </c>
      <c r="F868" s="45" t="s">
        <v>7</v>
      </c>
      <c r="G868" s="124" t="s">
        <v>274</v>
      </c>
      <c r="H868" s="161" t="s">
        <v>271</v>
      </c>
      <c r="I868" s="129" t="s">
        <v>555</v>
      </c>
    </row>
    <row r="869" spans="1:9" s="93" customFormat="1" x14ac:dyDescent="0.25">
      <c r="A869" s="121"/>
      <c r="B869" s="133"/>
      <c r="C869" s="160"/>
      <c r="D869" s="198"/>
      <c r="E869" s="49">
        <v>110</v>
      </c>
      <c r="F869" s="45" t="s">
        <v>23</v>
      </c>
      <c r="G869" s="125"/>
      <c r="H869" s="162"/>
      <c r="I869" s="130"/>
    </row>
    <row r="870" spans="1:9" s="93" customFormat="1" ht="15" customHeight="1" x14ac:dyDescent="0.25">
      <c r="A870" s="220" t="s">
        <v>18</v>
      </c>
      <c r="B870" s="220"/>
      <c r="C870" s="149">
        <f>SUM(C868)</f>
        <v>5.5819999999999999</v>
      </c>
      <c r="D870" s="71"/>
      <c r="E870" s="53">
        <f>SUM(E868)</f>
        <v>1355</v>
      </c>
      <c r="F870" s="52" t="s">
        <v>7</v>
      </c>
      <c r="G870" s="124" t="s">
        <v>271</v>
      </c>
      <c r="H870" s="215"/>
      <c r="I870" s="212"/>
    </row>
    <row r="871" spans="1:9" s="93" customFormat="1" ht="14.25" customHeight="1" x14ac:dyDescent="0.25">
      <c r="A871" s="220"/>
      <c r="B871" s="220"/>
      <c r="C871" s="149"/>
      <c r="D871" s="72"/>
      <c r="E871" s="53">
        <f>SUM(E869)</f>
        <v>110</v>
      </c>
      <c r="F871" s="52" t="s">
        <v>23</v>
      </c>
      <c r="G871" s="125"/>
      <c r="H871" s="216"/>
      <c r="I871" s="213"/>
    </row>
    <row r="872" spans="1:9" s="93" customFormat="1" ht="15" customHeight="1" x14ac:dyDescent="0.25">
      <c r="A872" s="166" t="s">
        <v>155</v>
      </c>
      <c r="B872" s="167"/>
      <c r="C872" s="167"/>
      <c r="D872" s="167"/>
      <c r="E872" s="167"/>
      <c r="F872" s="167"/>
      <c r="G872" s="167"/>
      <c r="H872" s="167"/>
      <c r="I872" s="168"/>
    </row>
    <row r="873" spans="1:9" s="93" customFormat="1" x14ac:dyDescent="0.25">
      <c r="A873" s="121">
        <v>354</v>
      </c>
      <c r="B873" s="133" t="s">
        <v>41</v>
      </c>
      <c r="C873" s="148">
        <v>11.394</v>
      </c>
      <c r="D873" s="157">
        <v>2370</v>
      </c>
      <c r="E873" s="49">
        <v>2067</v>
      </c>
      <c r="F873" s="45" t="s">
        <v>7</v>
      </c>
      <c r="G873" s="124" t="s">
        <v>274</v>
      </c>
      <c r="H873" s="161" t="s">
        <v>271</v>
      </c>
      <c r="I873" s="129" t="s">
        <v>556</v>
      </c>
    </row>
    <row r="874" spans="1:9" s="93" customFormat="1" x14ac:dyDescent="0.25">
      <c r="A874" s="121"/>
      <c r="B874" s="133"/>
      <c r="C874" s="148"/>
      <c r="D874" s="199"/>
      <c r="E874" s="49">
        <v>110</v>
      </c>
      <c r="F874" s="45" t="s">
        <v>23</v>
      </c>
      <c r="G874" s="217"/>
      <c r="H874" s="179"/>
      <c r="I874" s="165"/>
    </row>
    <row r="875" spans="1:9" s="93" customFormat="1" x14ac:dyDescent="0.25">
      <c r="A875" s="121"/>
      <c r="B875" s="133"/>
      <c r="C875" s="148"/>
      <c r="D875" s="158"/>
      <c r="E875" s="49">
        <v>693</v>
      </c>
      <c r="F875" s="45" t="s">
        <v>1</v>
      </c>
      <c r="G875" s="125"/>
      <c r="H875" s="162"/>
      <c r="I875" s="130"/>
    </row>
    <row r="876" spans="1:9" s="93" customFormat="1" ht="15" customHeight="1" x14ac:dyDescent="0.25">
      <c r="A876" s="131">
        <v>355</v>
      </c>
      <c r="B876" s="133" t="s">
        <v>156</v>
      </c>
      <c r="C876" s="148">
        <v>2.3820000000000001</v>
      </c>
      <c r="D876" s="157">
        <v>794</v>
      </c>
      <c r="E876" s="150">
        <v>794</v>
      </c>
      <c r="F876" s="147" t="s">
        <v>1</v>
      </c>
      <c r="G876" s="124" t="s">
        <v>274</v>
      </c>
      <c r="H876" s="161" t="s">
        <v>271</v>
      </c>
      <c r="I876" s="129" t="s">
        <v>557</v>
      </c>
    </row>
    <row r="877" spans="1:9" s="93" customFormat="1" x14ac:dyDescent="0.25">
      <c r="A877" s="134"/>
      <c r="B877" s="133"/>
      <c r="C877" s="148"/>
      <c r="D877" s="158"/>
      <c r="E877" s="151"/>
      <c r="F877" s="147"/>
      <c r="G877" s="125"/>
      <c r="H877" s="162"/>
      <c r="I877" s="130"/>
    </row>
    <row r="878" spans="1:9" s="93" customFormat="1" ht="15" customHeight="1" x14ac:dyDescent="0.25">
      <c r="A878" s="131">
        <v>356</v>
      </c>
      <c r="B878" s="133" t="s">
        <v>157</v>
      </c>
      <c r="C878" s="148">
        <v>4.8209999999999997</v>
      </c>
      <c r="D878" s="157">
        <v>1277</v>
      </c>
      <c r="E878" s="49">
        <v>1341</v>
      </c>
      <c r="F878" s="45" t="s">
        <v>1</v>
      </c>
      <c r="G878" s="124" t="s">
        <v>274</v>
      </c>
      <c r="H878" s="161" t="s">
        <v>271</v>
      </c>
      <c r="I878" s="129" t="s">
        <v>558</v>
      </c>
    </row>
    <row r="879" spans="1:9" s="93" customFormat="1" x14ac:dyDescent="0.25">
      <c r="A879" s="134"/>
      <c r="B879" s="133"/>
      <c r="C879" s="148"/>
      <c r="D879" s="158"/>
      <c r="E879" s="49">
        <v>266</v>
      </c>
      <c r="F879" s="45" t="s">
        <v>7</v>
      </c>
      <c r="G879" s="125"/>
      <c r="H879" s="162"/>
      <c r="I879" s="130"/>
    </row>
    <row r="880" spans="1:9" s="93" customFormat="1" ht="29.25" customHeight="1" x14ac:dyDescent="0.25">
      <c r="A880" s="131">
        <v>357</v>
      </c>
      <c r="B880" s="145" t="s">
        <v>375</v>
      </c>
      <c r="C880" s="159">
        <v>9.2349999999999994</v>
      </c>
      <c r="D880" s="157">
        <v>1867</v>
      </c>
      <c r="E880" s="49">
        <v>1727</v>
      </c>
      <c r="F880" s="45" t="s">
        <v>7</v>
      </c>
      <c r="G880" s="124" t="s">
        <v>288</v>
      </c>
      <c r="H880" s="112" t="s">
        <v>333</v>
      </c>
      <c r="I880" s="129" t="s">
        <v>559</v>
      </c>
    </row>
    <row r="881" spans="1:9" s="93" customFormat="1" ht="31.5" customHeight="1" x14ac:dyDescent="0.25">
      <c r="A881" s="134"/>
      <c r="B881" s="146"/>
      <c r="C881" s="160"/>
      <c r="D881" s="158"/>
      <c r="E881" s="49">
        <v>140</v>
      </c>
      <c r="F881" s="45" t="s">
        <v>23</v>
      </c>
      <c r="G881" s="125"/>
      <c r="H881" s="112" t="s">
        <v>334</v>
      </c>
      <c r="I881" s="130"/>
    </row>
    <row r="882" spans="1:9" s="93" customFormat="1" ht="17.25" customHeight="1" x14ac:dyDescent="0.25">
      <c r="A882" s="220" t="s">
        <v>18</v>
      </c>
      <c r="B882" s="220"/>
      <c r="C882" s="149">
        <f>SUM(C873:C881)</f>
        <v>27.832000000000001</v>
      </c>
      <c r="D882" s="71"/>
      <c r="E882" s="53">
        <f>SUM(E873,E879,E880)</f>
        <v>4060</v>
      </c>
      <c r="F882" s="52" t="s">
        <v>7</v>
      </c>
      <c r="G882" s="124" t="s">
        <v>271</v>
      </c>
      <c r="H882" s="215"/>
      <c r="I882" s="212"/>
    </row>
    <row r="883" spans="1:9" s="93" customFormat="1" x14ac:dyDescent="0.25">
      <c r="A883" s="220"/>
      <c r="B883" s="220"/>
      <c r="C883" s="149"/>
      <c r="D883" s="72"/>
      <c r="E883" s="53">
        <f>SUM(E875,E876,E878)</f>
        <v>2828</v>
      </c>
      <c r="F883" s="52" t="s">
        <v>1</v>
      </c>
      <c r="G883" s="217"/>
      <c r="H883" s="218"/>
      <c r="I883" s="214"/>
    </row>
    <row r="884" spans="1:9" s="93" customFormat="1" x14ac:dyDescent="0.25">
      <c r="A884" s="220"/>
      <c r="B884" s="220"/>
      <c r="C884" s="149"/>
      <c r="D884" s="72"/>
      <c r="E884" s="53">
        <f>SUM(E874,E881)</f>
        <v>250</v>
      </c>
      <c r="F884" s="52" t="s">
        <v>23</v>
      </c>
      <c r="G884" s="125"/>
      <c r="H884" s="216"/>
      <c r="I884" s="213"/>
    </row>
    <row r="885" spans="1:9" s="93" customFormat="1" ht="15" customHeight="1" x14ac:dyDescent="0.25">
      <c r="A885" s="166" t="s">
        <v>158</v>
      </c>
      <c r="B885" s="167"/>
      <c r="C885" s="167"/>
      <c r="D885" s="167"/>
      <c r="E885" s="167"/>
      <c r="F885" s="167"/>
      <c r="G885" s="167"/>
      <c r="H885" s="167"/>
      <c r="I885" s="168"/>
    </row>
    <row r="886" spans="1:9" s="93" customFormat="1" x14ac:dyDescent="0.25">
      <c r="A886" s="121">
        <v>358</v>
      </c>
      <c r="B886" s="133" t="s">
        <v>0</v>
      </c>
      <c r="C886" s="159">
        <v>7.55</v>
      </c>
      <c r="D886" s="157">
        <v>2223</v>
      </c>
      <c r="E886" s="49">
        <v>813</v>
      </c>
      <c r="F886" s="45" t="s">
        <v>1</v>
      </c>
      <c r="G886" s="124" t="s">
        <v>274</v>
      </c>
      <c r="H886" s="161" t="s">
        <v>271</v>
      </c>
      <c r="I886" s="129" t="s">
        <v>560</v>
      </c>
    </row>
    <row r="887" spans="1:9" s="93" customFormat="1" x14ac:dyDescent="0.25">
      <c r="A887" s="121"/>
      <c r="B887" s="133"/>
      <c r="C887" s="244"/>
      <c r="D887" s="158"/>
      <c r="E887" s="49">
        <v>1410</v>
      </c>
      <c r="F887" s="45" t="s">
        <v>7</v>
      </c>
      <c r="G887" s="125"/>
      <c r="H887" s="162"/>
      <c r="I887" s="130"/>
    </row>
    <row r="888" spans="1:9" s="93" customFormat="1" x14ac:dyDescent="0.25">
      <c r="A888" s="121">
        <v>359</v>
      </c>
      <c r="B888" s="133" t="s">
        <v>71</v>
      </c>
      <c r="C888" s="148">
        <v>2.3519999999999999</v>
      </c>
      <c r="D888" s="157">
        <v>784</v>
      </c>
      <c r="E888" s="156">
        <v>784</v>
      </c>
      <c r="F888" s="117" t="s">
        <v>7</v>
      </c>
      <c r="G888" s="124" t="s">
        <v>274</v>
      </c>
      <c r="H888" s="161" t="s">
        <v>271</v>
      </c>
      <c r="I888" s="129" t="s">
        <v>561</v>
      </c>
    </row>
    <row r="889" spans="1:9" s="93" customFormat="1" x14ac:dyDescent="0.25">
      <c r="A889" s="121"/>
      <c r="B889" s="133"/>
      <c r="C889" s="148"/>
      <c r="D889" s="158"/>
      <c r="E889" s="156"/>
      <c r="F889" s="118"/>
      <c r="G889" s="125"/>
      <c r="H889" s="162"/>
      <c r="I889" s="130"/>
    </row>
    <row r="890" spans="1:9" s="93" customFormat="1" ht="15" customHeight="1" x14ac:dyDescent="0.25">
      <c r="A890" s="121">
        <v>360</v>
      </c>
      <c r="B890" s="133" t="s">
        <v>159</v>
      </c>
      <c r="C890" s="159">
        <v>3.9489999999999998</v>
      </c>
      <c r="D890" s="157">
        <v>701</v>
      </c>
      <c r="E890" s="156">
        <v>745</v>
      </c>
      <c r="F890" s="117" t="s">
        <v>7</v>
      </c>
      <c r="G890" s="124" t="s">
        <v>274</v>
      </c>
      <c r="H890" s="141" t="s">
        <v>335</v>
      </c>
      <c r="I890" s="129" t="s">
        <v>562</v>
      </c>
    </row>
    <row r="891" spans="1:9" s="93" customFormat="1" ht="35.25" customHeight="1" x14ac:dyDescent="0.25">
      <c r="A891" s="121"/>
      <c r="B891" s="133"/>
      <c r="C891" s="160"/>
      <c r="D891" s="158"/>
      <c r="E891" s="156"/>
      <c r="F891" s="118"/>
      <c r="G891" s="125"/>
      <c r="H891" s="142"/>
      <c r="I891" s="130"/>
    </row>
    <row r="892" spans="1:9" s="93" customFormat="1" ht="15.75" customHeight="1" x14ac:dyDescent="0.25">
      <c r="A892" s="169" t="s">
        <v>18</v>
      </c>
      <c r="B892" s="170"/>
      <c r="C892" s="149">
        <f>SUM(C886:C891)</f>
        <v>13.850999999999999</v>
      </c>
      <c r="D892" s="71"/>
      <c r="E892" s="53">
        <f>SUM(E887,E888,E890)</f>
        <v>2939</v>
      </c>
      <c r="F892" s="52" t="s">
        <v>7</v>
      </c>
      <c r="G892" s="124" t="s">
        <v>271</v>
      </c>
      <c r="H892" s="215"/>
      <c r="I892" s="126"/>
    </row>
    <row r="893" spans="1:9" s="93" customFormat="1" x14ac:dyDescent="0.25">
      <c r="A893" s="173"/>
      <c r="B893" s="174"/>
      <c r="C893" s="149"/>
      <c r="D893" s="72"/>
      <c r="E893" s="53">
        <f>SUM(E886)</f>
        <v>813</v>
      </c>
      <c r="F893" s="52" t="s">
        <v>1</v>
      </c>
      <c r="G893" s="125"/>
      <c r="H893" s="216"/>
      <c r="I893" s="128"/>
    </row>
    <row r="894" spans="1:9" s="93" customFormat="1" ht="32.25" customHeight="1" x14ac:dyDescent="0.25">
      <c r="A894" s="166" t="s">
        <v>160</v>
      </c>
      <c r="B894" s="167"/>
      <c r="C894" s="167"/>
      <c r="D894" s="167"/>
      <c r="E894" s="167"/>
      <c r="F894" s="167"/>
      <c r="G894" s="167"/>
      <c r="H894" s="167"/>
      <c r="I894" s="168"/>
    </row>
    <row r="895" spans="1:9" s="11" customFormat="1" x14ac:dyDescent="0.25">
      <c r="A895" s="121">
        <v>361</v>
      </c>
      <c r="B895" s="133" t="s">
        <v>6</v>
      </c>
      <c r="C895" s="148">
        <v>9.9559999999999995</v>
      </c>
      <c r="D895" s="157">
        <v>2062</v>
      </c>
      <c r="E895" s="49">
        <v>630</v>
      </c>
      <c r="F895" s="45" t="s">
        <v>23</v>
      </c>
      <c r="G895" s="124" t="s">
        <v>274</v>
      </c>
      <c r="H895" s="161" t="s">
        <v>271</v>
      </c>
      <c r="I895" s="129" t="s">
        <v>563</v>
      </c>
    </row>
    <row r="896" spans="1:9" s="11" customFormat="1" x14ac:dyDescent="0.25">
      <c r="A896" s="121"/>
      <c r="B896" s="133"/>
      <c r="C896" s="148"/>
      <c r="D896" s="199"/>
      <c r="E896" s="49">
        <v>1340</v>
      </c>
      <c r="F896" s="45" t="s">
        <v>7</v>
      </c>
      <c r="G896" s="217"/>
      <c r="H896" s="179"/>
      <c r="I896" s="165"/>
    </row>
    <row r="897" spans="1:9" s="11" customFormat="1" x14ac:dyDescent="0.25">
      <c r="A897" s="121"/>
      <c r="B897" s="133"/>
      <c r="C897" s="148"/>
      <c r="D897" s="158"/>
      <c r="E897" s="49">
        <v>562</v>
      </c>
      <c r="F897" s="45" t="s">
        <v>1</v>
      </c>
      <c r="G897" s="125"/>
      <c r="H897" s="162"/>
      <c r="I897" s="130"/>
    </row>
    <row r="898" spans="1:9" s="93" customFormat="1" x14ac:dyDescent="0.25">
      <c r="A898" s="131">
        <v>362</v>
      </c>
      <c r="B898" s="145" t="s">
        <v>37</v>
      </c>
      <c r="C898" s="148">
        <v>3.395</v>
      </c>
      <c r="D898" s="157">
        <v>894</v>
      </c>
      <c r="E898" s="150">
        <v>894</v>
      </c>
      <c r="F898" s="117" t="s">
        <v>7</v>
      </c>
      <c r="G898" s="124" t="s">
        <v>274</v>
      </c>
      <c r="H898" s="161" t="s">
        <v>271</v>
      </c>
      <c r="I898" s="129" t="s">
        <v>564</v>
      </c>
    </row>
    <row r="899" spans="1:9" s="93" customFormat="1" x14ac:dyDescent="0.25">
      <c r="A899" s="132"/>
      <c r="B899" s="178"/>
      <c r="C899" s="148"/>
      <c r="D899" s="199"/>
      <c r="E899" s="194"/>
      <c r="F899" s="195"/>
      <c r="G899" s="217"/>
      <c r="H899" s="275"/>
      <c r="I899" s="165"/>
    </row>
    <row r="900" spans="1:9" s="93" customFormat="1" ht="15" customHeight="1" x14ac:dyDescent="0.25">
      <c r="A900" s="132"/>
      <c r="B900" s="178"/>
      <c r="C900" s="148"/>
      <c r="D900" s="199"/>
      <c r="E900" s="194"/>
      <c r="F900" s="195"/>
      <c r="G900" s="217"/>
      <c r="H900" s="275"/>
      <c r="I900" s="165"/>
    </row>
    <row r="901" spans="1:9" s="93" customFormat="1" x14ac:dyDescent="0.25">
      <c r="A901" s="134"/>
      <c r="B901" s="146"/>
      <c r="C901" s="148"/>
      <c r="D901" s="158"/>
      <c r="E901" s="151"/>
      <c r="F901" s="118"/>
      <c r="G901" s="125"/>
      <c r="H901" s="162"/>
      <c r="I901" s="130"/>
    </row>
    <row r="902" spans="1:9" s="11" customFormat="1" x14ac:dyDescent="0.25">
      <c r="A902" s="121">
        <v>363</v>
      </c>
      <c r="B902" s="133" t="s">
        <v>161</v>
      </c>
      <c r="C902" s="148">
        <v>5.75</v>
      </c>
      <c r="D902" s="157">
        <v>1099</v>
      </c>
      <c r="E902" s="49">
        <v>280</v>
      </c>
      <c r="F902" s="46" t="s">
        <v>23</v>
      </c>
      <c r="G902" s="124" t="s">
        <v>274</v>
      </c>
      <c r="H902" s="161" t="s">
        <v>271</v>
      </c>
      <c r="I902" s="129" t="s">
        <v>565</v>
      </c>
    </row>
    <row r="903" spans="1:9" s="11" customFormat="1" x14ac:dyDescent="0.25">
      <c r="A903" s="121"/>
      <c r="B903" s="133"/>
      <c r="C903" s="148"/>
      <c r="D903" s="199"/>
      <c r="E903" s="49">
        <v>819</v>
      </c>
      <c r="F903" s="46" t="s">
        <v>7</v>
      </c>
      <c r="G903" s="217"/>
      <c r="H903" s="179"/>
      <c r="I903" s="165"/>
    </row>
    <row r="904" spans="1:9" s="11" customFormat="1" x14ac:dyDescent="0.25">
      <c r="A904" s="121"/>
      <c r="B904" s="133"/>
      <c r="C904" s="148"/>
      <c r="D904" s="158"/>
      <c r="E904" s="49">
        <v>570</v>
      </c>
      <c r="F904" s="46" t="s">
        <v>1</v>
      </c>
      <c r="G904" s="125"/>
      <c r="H904" s="162"/>
      <c r="I904" s="130"/>
    </row>
    <row r="905" spans="1:9" s="93" customFormat="1" ht="15" customHeight="1" x14ac:dyDescent="0.25">
      <c r="A905" s="121">
        <v>364</v>
      </c>
      <c r="B905" s="133" t="s">
        <v>109</v>
      </c>
      <c r="C905" s="148">
        <v>3.9540000000000002</v>
      </c>
      <c r="D905" s="157">
        <v>1208</v>
      </c>
      <c r="E905" s="150">
        <v>1208</v>
      </c>
      <c r="F905" s="117" t="s">
        <v>7</v>
      </c>
      <c r="G905" s="124" t="s">
        <v>274</v>
      </c>
      <c r="H905" s="161" t="s">
        <v>271</v>
      </c>
      <c r="I905" s="129" t="s">
        <v>566</v>
      </c>
    </row>
    <row r="906" spans="1:9" s="93" customFormat="1" x14ac:dyDescent="0.25">
      <c r="A906" s="121"/>
      <c r="B906" s="133"/>
      <c r="C906" s="148"/>
      <c r="D906" s="158"/>
      <c r="E906" s="151"/>
      <c r="F906" s="118"/>
      <c r="G906" s="125"/>
      <c r="H906" s="162"/>
      <c r="I906" s="165"/>
    </row>
    <row r="907" spans="1:9" s="93" customFormat="1" ht="15" customHeight="1" x14ac:dyDescent="0.25">
      <c r="A907" s="121">
        <v>365</v>
      </c>
      <c r="B907" s="133" t="s">
        <v>110</v>
      </c>
      <c r="C907" s="148">
        <v>6.0620000000000003</v>
      </c>
      <c r="D907" s="157">
        <v>1744</v>
      </c>
      <c r="E907" s="49">
        <v>160</v>
      </c>
      <c r="F907" s="45" t="s">
        <v>23</v>
      </c>
      <c r="G907" s="124" t="s">
        <v>274</v>
      </c>
      <c r="H907" s="161" t="s">
        <v>271</v>
      </c>
      <c r="I907" s="130"/>
    </row>
    <row r="908" spans="1:9" s="93" customFormat="1" x14ac:dyDescent="0.25">
      <c r="A908" s="121"/>
      <c r="B908" s="133"/>
      <c r="C908" s="148"/>
      <c r="D908" s="158"/>
      <c r="E908" s="49">
        <v>1584</v>
      </c>
      <c r="F908" s="45" t="s">
        <v>7</v>
      </c>
      <c r="G908" s="125"/>
      <c r="H908" s="162"/>
      <c r="I908" s="129" t="s">
        <v>567</v>
      </c>
    </row>
    <row r="909" spans="1:9" s="93" customFormat="1" ht="15" customHeight="1" x14ac:dyDescent="0.25">
      <c r="A909" s="121">
        <v>366</v>
      </c>
      <c r="B909" s="133" t="s">
        <v>43</v>
      </c>
      <c r="C909" s="148">
        <v>1.28</v>
      </c>
      <c r="D909" s="157">
        <v>280</v>
      </c>
      <c r="E909" s="156">
        <v>280</v>
      </c>
      <c r="F909" s="147" t="s">
        <v>1</v>
      </c>
      <c r="G909" s="124" t="s">
        <v>274</v>
      </c>
      <c r="H909" s="161" t="s">
        <v>271</v>
      </c>
      <c r="I909" s="165"/>
    </row>
    <row r="910" spans="1:9" s="93" customFormat="1" x14ac:dyDescent="0.25">
      <c r="A910" s="121"/>
      <c r="B910" s="133"/>
      <c r="C910" s="148"/>
      <c r="D910" s="158"/>
      <c r="E910" s="156"/>
      <c r="F910" s="147"/>
      <c r="G910" s="125"/>
      <c r="H910" s="162"/>
      <c r="I910" s="130"/>
    </row>
    <row r="911" spans="1:9" s="93" customFormat="1" ht="15" customHeight="1" x14ac:dyDescent="0.25">
      <c r="A911" s="131">
        <v>367</v>
      </c>
      <c r="B911" s="145" t="s">
        <v>83</v>
      </c>
      <c r="C911" s="148">
        <v>9.2449999999999992</v>
      </c>
      <c r="D911" s="157">
        <v>1852</v>
      </c>
      <c r="E911" s="49">
        <v>1753</v>
      </c>
      <c r="F911" s="45" t="s">
        <v>23</v>
      </c>
      <c r="G911" s="124" t="s">
        <v>274</v>
      </c>
      <c r="H911" s="161" t="s">
        <v>271</v>
      </c>
      <c r="I911" s="129" t="s">
        <v>568</v>
      </c>
    </row>
    <row r="912" spans="1:9" s="93" customFormat="1" ht="18" customHeight="1" x14ac:dyDescent="0.25">
      <c r="A912" s="134"/>
      <c r="B912" s="146"/>
      <c r="C912" s="148"/>
      <c r="D912" s="158"/>
      <c r="E912" s="49">
        <v>99</v>
      </c>
      <c r="F912" s="45" t="s">
        <v>7</v>
      </c>
      <c r="G912" s="125"/>
      <c r="H912" s="162"/>
      <c r="I912" s="165"/>
    </row>
    <row r="913" spans="1:9" s="93" customFormat="1" x14ac:dyDescent="0.25">
      <c r="A913" s="121">
        <v>368</v>
      </c>
      <c r="B913" s="133" t="s">
        <v>65</v>
      </c>
      <c r="C913" s="148">
        <v>0.45</v>
      </c>
      <c r="D913" s="157">
        <v>168</v>
      </c>
      <c r="E913" s="156">
        <v>168</v>
      </c>
      <c r="F913" s="147" t="s">
        <v>1</v>
      </c>
      <c r="G913" s="124" t="s">
        <v>274</v>
      </c>
      <c r="H913" s="161" t="s">
        <v>271</v>
      </c>
      <c r="I913" s="130"/>
    </row>
    <row r="914" spans="1:9" s="93" customFormat="1" x14ac:dyDescent="0.25">
      <c r="A914" s="121"/>
      <c r="B914" s="133"/>
      <c r="C914" s="148"/>
      <c r="D914" s="158"/>
      <c r="E914" s="156"/>
      <c r="F914" s="147"/>
      <c r="G914" s="125"/>
      <c r="H914" s="162"/>
      <c r="I914" s="129" t="s">
        <v>569</v>
      </c>
    </row>
    <row r="915" spans="1:9" s="93" customFormat="1" ht="15" customHeight="1" x14ac:dyDescent="0.25">
      <c r="A915" s="131">
        <v>369</v>
      </c>
      <c r="B915" s="145" t="s">
        <v>290</v>
      </c>
      <c r="C915" s="148">
        <v>2.1379999999999999</v>
      </c>
      <c r="D915" s="157">
        <v>931</v>
      </c>
      <c r="E915" s="156">
        <v>931</v>
      </c>
      <c r="F915" s="147" t="s">
        <v>1</v>
      </c>
      <c r="G915" s="124" t="s">
        <v>274</v>
      </c>
      <c r="H915" s="161" t="s">
        <v>271</v>
      </c>
      <c r="I915" s="165"/>
    </row>
    <row r="916" spans="1:9" s="93" customFormat="1" x14ac:dyDescent="0.25">
      <c r="A916" s="134"/>
      <c r="B916" s="146"/>
      <c r="C916" s="148"/>
      <c r="D916" s="158"/>
      <c r="E916" s="156"/>
      <c r="F916" s="147"/>
      <c r="G916" s="125"/>
      <c r="H916" s="162"/>
      <c r="I916" s="130"/>
    </row>
    <row r="917" spans="1:9" s="93" customFormat="1" ht="25.5" customHeight="1" x14ac:dyDescent="0.25">
      <c r="A917" s="121">
        <v>370</v>
      </c>
      <c r="B917" s="133" t="s">
        <v>944</v>
      </c>
      <c r="C917" s="159">
        <v>1.137</v>
      </c>
      <c r="D917" s="157">
        <v>237</v>
      </c>
      <c r="E917" s="49">
        <v>40</v>
      </c>
      <c r="F917" s="45" t="s">
        <v>23</v>
      </c>
      <c r="G917" s="124" t="s">
        <v>288</v>
      </c>
      <c r="H917" s="161" t="s">
        <v>271</v>
      </c>
      <c r="I917" s="129" t="s">
        <v>570</v>
      </c>
    </row>
    <row r="918" spans="1:9" s="93" customFormat="1" ht="30.75" customHeight="1" x14ac:dyDescent="0.25">
      <c r="A918" s="121"/>
      <c r="B918" s="133"/>
      <c r="C918" s="160"/>
      <c r="D918" s="158"/>
      <c r="E918" s="49">
        <v>197</v>
      </c>
      <c r="F918" s="45" t="s">
        <v>7</v>
      </c>
      <c r="G918" s="125"/>
      <c r="H918" s="162"/>
      <c r="I918" s="130"/>
    </row>
    <row r="919" spans="1:9" s="93" customFormat="1" ht="18.75" customHeight="1" x14ac:dyDescent="0.25">
      <c r="A919" s="220" t="s">
        <v>18</v>
      </c>
      <c r="B919" s="220"/>
      <c r="C919" s="149">
        <f>SUM(C895:C918)</f>
        <v>43.367000000000004</v>
      </c>
      <c r="D919" s="71"/>
      <c r="E919" s="53">
        <f>SUM(E895,E902,E907,E911,E917)</f>
        <v>2863</v>
      </c>
      <c r="F919" s="52" t="s">
        <v>23</v>
      </c>
      <c r="G919" s="124" t="s">
        <v>271</v>
      </c>
      <c r="H919" s="215"/>
      <c r="I919" s="126"/>
    </row>
    <row r="920" spans="1:9" s="93" customFormat="1" x14ac:dyDescent="0.25">
      <c r="A920" s="220"/>
      <c r="B920" s="220"/>
      <c r="C920" s="149"/>
      <c r="D920" s="74"/>
      <c r="E920" s="53">
        <f>SUM(E896,E898,E903,E905,E908,E912,E918)</f>
        <v>6141</v>
      </c>
      <c r="F920" s="52" t="s">
        <v>7</v>
      </c>
      <c r="G920" s="217"/>
      <c r="H920" s="218"/>
      <c r="I920" s="127"/>
    </row>
    <row r="921" spans="1:9" s="93" customFormat="1" x14ac:dyDescent="0.25">
      <c r="A921" s="220"/>
      <c r="B921" s="220"/>
      <c r="C921" s="149"/>
      <c r="D921" s="72"/>
      <c r="E921" s="53">
        <f>SUM(E897,E904,E909,E913,E915)</f>
        <v>2511</v>
      </c>
      <c r="F921" s="52" t="s">
        <v>1</v>
      </c>
      <c r="G921" s="125"/>
      <c r="H921" s="216"/>
      <c r="I921" s="128"/>
    </row>
    <row r="922" spans="1:9" s="93" customFormat="1" ht="15" customHeight="1" x14ac:dyDescent="0.25">
      <c r="A922" s="166" t="s">
        <v>162</v>
      </c>
      <c r="B922" s="167"/>
      <c r="C922" s="167"/>
      <c r="D922" s="167"/>
      <c r="E922" s="167"/>
      <c r="F922" s="167"/>
      <c r="G922" s="167"/>
      <c r="H922" s="167"/>
      <c r="I922" s="168"/>
    </row>
    <row r="923" spans="1:9" s="93" customFormat="1" x14ac:dyDescent="0.25">
      <c r="A923" s="121">
        <v>371</v>
      </c>
      <c r="B923" s="133" t="s">
        <v>163</v>
      </c>
      <c r="C923" s="159">
        <v>7.9130000000000003</v>
      </c>
      <c r="D923" s="157">
        <v>2100</v>
      </c>
      <c r="E923" s="156">
        <v>2100</v>
      </c>
      <c r="F923" s="147" t="s">
        <v>7</v>
      </c>
      <c r="G923" s="124" t="s">
        <v>274</v>
      </c>
      <c r="H923" s="161" t="s">
        <v>271</v>
      </c>
      <c r="I923" s="129" t="s">
        <v>571</v>
      </c>
    </row>
    <row r="924" spans="1:9" s="93" customFormat="1" x14ac:dyDescent="0.25">
      <c r="A924" s="121"/>
      <c r="B924" s="133"/>
      <c r="C924" s="160"/>
      <c r="D924" s="158"/>
      <c r="E924" s="156"/>
      <c r="F924" s="147"/>
      <c r="G924" s="125"/>
      <c r="H924" s="162"/>
      <c r="I924" s="130"/>
    </row>
    <row r="925" spans="1:9" s="93" customFormat="1" x14ac:dyDescent="0.25">
      <c r="A925" s="121">
        <v>372</v>
      </c>
      <c r="B925" s="133" t="s">
        <v>164</v>
      </c>
      <c r="C925" s="159">
        <v>0.99299999999999999</v>
      </c>
      <c r="D925" s="157">
        <v>397</v>
      </c>
      <c r="E925" s="156">
        <v>397</v>
      </c>
      <c r="F925" s="147" t="s">
        <v>1</v>
      </c>
      <c r="G925" s="124" t="s">
        <v>274</v>
      </c>
      <c r="H925" s="161" t="s">
        <v>271</v>
      </c>
      <c r="I925" s="129" t="s">
        <v>572</v>
      </c>
    </row>
    <row r="926" spans="1:9" s="93" customFormat="1" x14ac:dyDescent="0.25">
      <c r="A926" s="121"/>
      <c r="B926" s="133"/>
      <c r="C926" s="160"/>
      <c r="D926" s="158"/>
      <c r="E926" s="156"/>
      <c r="F926" s="147"/>
      <c r="G926" s="125"/>
      <c r="H926" s="162"/>
      <c r="I926" s="130"/>
    </row>
    <row r="927" spans="1:9" s="93" customFormat="1" ht="48.75" customHeight="1" x14ac:dyDescent="0.25">
      <c r="A927" s="46">
        <v>373</v>
      </c>
      <c r="B927" s="50" t="s">
        <v>336</v>
      </c>
      <c r="C927" s="54">
        <v>1.4219999999999999</v>
      </c>
      <c r="D927" s="77">
        <v>287</v>
      </c>
      <c r="E927" s="49">
        <v>287</v>
      </c>
      <c r="F927" s="6" t="s">
        <v>7</v>
      </c>
      <c r="G927" s="78" t="s">
        <v>274</v>
      </c>
      <c r="H927" s="112" t="s">
        <v>337</v>
      </c>
      <c r="I927" s="40" t="s">
        <v>573</v>
      </c>
    </row>
    <row r="928" spans="1:9" s="93" customFormat="1" ht="22.5" x14ac:dyDescent="0.25">
      <c r="A928" s="46">
        <v>374</v>
      </c>
      <c r="B928" s="50" t="s">
        <v>291</v>
      </c>
      <c r="C928" s="54">
        <v>1.276</v>
      </c>
      <c r="D928" s="77">
        <v>382</v>
      </c>
      <c r="E928" s="49">
        <v>382</v>
      </c>
      <c r="F928" s="6" t="s">
        <v>7</v>
      </c>
      <c r="G928" s="78" t="s">
        <v>274</v>
      </c>
      <c r="H928" s="27" t="s">
        <v>271</v>
      </c>
      <c r="I928" s="90" t="s">
        <v>574</v>
      </c>
    </row>
    <row r="929" spans="1:15" s="93" customFormat="1" ht="15" customHeight="1" x14ac:dyDescent="0.25">
      <c r="A929" s="169" t="s">
        <v>18</v>
      </c>
      <c r="B929" s="170"/>
      <c r="C929" s="149">
        <f>SUM(C923:C928)</f>
        <v>11.604000000000001</v>
      </c>
      <c r="D929" s="71"/>
      <c r="E929" s="53">
        <f>SUM(E923,E927,E928)</f>
        <v>2769</v>
      </c>
      <c r="F929" s="52" t="s">
        <v>7</v>
      </c>
      <c r="G929" s="206" t="s">
        <v>271</v>
      </c>
      <c r="H929" s="215"/>
      <c r="I929" s="126"/>
    </row>
    <row r="930" spans="1:15" s="93" customFormat="1" x14ac:dyDescent="0.25">
      <c r="A930" s="173"/>
      <c r="B930" s="174"/>
      <c r="C930" s="149"/>
      <c r="D930" s="72"/>
      <c r="E930" s="53">
        <f>SUM(E925)</f>
        <v>397</v>
      </c>
      <c r="F930" s="52" t="s">
        <v>1</v>
      </c>
      <c r="G930" s="125"/>
      <c r="H930" s="216"/>
      <c r="I930" s="128"/>
    </row>
    <row r="931" spans="1:15" s="93" customFormat="1" ht="15" customHeight="1" x14ac:dyDescent="0.25">
      <c r="A931" s="166" t="s">
        <v>165</v>
      </c>
      <c r="B931" s="167"/>
      <c r="C931" s="167"/>
      <c r="D931" s="167"/>
      <c r="E931" s="167"/>
      <c r="F931" s="167"/>
      <c r="G931" s="167"/>
      <c r="H931" s="167"/>
      <c r="I931" s="168"/>
    </row>
    <row r="932" spans="1:15" s="94" customFormat="1" ht="15" customHeight="1" x14ac:dyDescent="0.25">
      <c r="A932" s="131">
        <v>375</v>
      </c>
      <c r="B932" s="131" t="s">
        <v>166</v>
      </c>
      <c r="C932" s="159">
        <v>10.227</v>
      </c>
      <c r="D932" s="322"/>
      <c r="E932" s="150">
        <v>3409</v>
      </c>
      <c r="F932" s="131" t="s">
        <v>1</v>
      </c>
      <c r="G932" s="131" t="s">
        <v>288</v>
      </c>
      <c r="H932" s="263" t="s">
        <v>271</v>
      </c>
      <c r="I932" s="129" t="s">
        <v>575</v>
      </c>
      <c r="J932" s="379"/>
      <c r="K932" s="385"/>
      <c r="L932" s="385"/>
      <c r="M932" s="385"/>
      <c r="N932" s="385"/>
      <c r="O932" s="385"/>
    </row>
    <row r="933" spans="1:15" s="94" customFormat="1" ht="23.25" customHeight="1" x14ac:dyDescent="0.25">
      <c r="A933" s="134"/>
      <c r="B933" s="134"/>
      <c r="C933" s="160"/>
      <c r="D933" s="323"/>
      <c r="E933" s="151"/>
      <c r="F933" s="134"/>
      <c r="G933" s="134"/>
      <c r="H933" s="128"/>
      <c r="I933" s="130"/>
      <c r="J933" s="379"/>
      <c r="K933" s="385"/>
      <c r="L933" s="385"/>
      <c r="M933" s="385"/>
      <c r="N933" s="385"/>
      <c r="O933" s="385"/>
    </row>
    <row r="934" spans="1:15" s="93" customFormat="1" ht="15" customHeight="1" x14ac:dyDescent="0.25">
      <c r="A934" s="339" t="s">
        <v>18</v>
      </c>
      <c r="B934" s="339"/>
      <c r="C934" s="53">
        <f>SUM(C932)</f>
        <v>10.227</v>
      </c>
      <c r="D934" s="76"/>
      <c r="E934" s="53">
        <f>SUM(E932)</f>
        <v>3409</v>
      </c>
      <c r="F934" s="83" t="s">
        <v>1</v>
      </c>
      <c r="G934" s="265" t="s">
        <v>271</v>
      </c>
      <c r="H934" s="435"/>
      <c r="I934" s="95"/>
    </row>
    <row r="935" spans="1:15" s="93" customFormat="1" ht="31.5" customHeight="1" x14ac:dyDescent="0.25">
      <c r="A935" s="238" t="s">
        <v>254</v>
      </c>
      <c r="B935" s="239"/>
      <c r="C935" s="219">
        <f>SUM(C864,C870,C882,C892,C919,C929,C934)</f>
        <v>137.83199999999999</v>
      </c>
      <c r="D935" s="85"/>
      <c r="E935" s="84">
        <f>SUM(E919,E884,E871,E864,)</f>
        <v>5490</v>
      </c>
      <c r="F935" s="52" t="s">
        <v>23</v>
      </c>
      <c r="G935" s="185">
        <f>SUM(E937,E936,E935)</f>
        <v>37423</v>
      </c>
      <c r="H935" s="221"/>
      <c r="I935" s="126"/>
    </row>
    <row r="936" spans="1:15" s="93" customFormat="1" ht="15.75" x14ac:dyDescent="0.25">
      <c r="A936" s="240"/>
      <c r="B936" s="241"/>
      <c r="C936" s="219"/>
      <c r="D936" s="86"/>
      <c r="E936" s="84">
        <f>SUM(E929,E920,E892,E882,E870,E865)</f>
        <v>21665</v>
      </c>
      <c r="F936" s="52" t="s">
        <v>7</v>
      </c>
      <c r="G936" s="187"/>
      <c r="H936" s="222"/>
      <c r="I936" s="127"/>
    </row>
    <row r="937" spans="1:15" s="93" customFormat="1" ht="15.75" customHeight="1" x14ac:dyDescent="0.25">
      <c r="A937" s="242"/>
      <c r="B937" s="243"/>
      <c r="C937" s="219"/>
      <c r="D937" s="87"/>
      <c r="E937" s="84">
        <f>SUM(E934,E930,E921,E893,E883,E866)</f>
        <v>10268</v>
      </c>
      <c r="F937" s="52" t="s">
        <v>1</v>
      </c>
      <c r="G937" s="189"/>
      <c r="H937" s="223"/>
      <c r="I937" s="128"/>
    </row>
    <row r="938" spans="1:15" s="93" customFormat="1" ht="28.5" customHeight="1" x14ac:dyDescent="0.25">
      <c r="A938" s="252" t="s">
        <v>257</v>
      </c>
      <c r="B938" s="253"/>
      <c r="C938" s="253"/>
      <c r="D938" s="253"/>
      <c r="E938" s="253"/>
      <c r="F938" s="253"/>
      <c r="G938" s="253"/>
      <c r="H938" s="253"/>
      <c r="I938" s="254"/>
    </row>
    <row r="939" spans="1:15" s="93" customFormat="1" ht="24.75" customHeight="1" x14ac:dyDescent="0.25">
      <c r="A939" s="166" t="s">
        <v>167</v>
      </c>
      <c r="B939" s="167"/>
      <c r="C939" s="167"/>
      <c r="D939" s="167"/>
      <c r="E939" s="167"/>
      <c r="F939" s="167"/>
      <c r="G939" s="167"/>
      <c r="H939" s="167"/>
      <c r="I939" s="168"/>
    </row>
    <row r="940" spans="1:15" s="93" customFormat="1" ht="14.25" customHeight="1" x14ac:dyDescent="0.25">
      <c r="A940" s="121">
        <v>376</v>
      </c>
      <c r="B940" s="133" t="s">
        <v>24</v>
      </c>
      <c r="C940" s="150">
        <v>5.8360000000000003</v>
      </c>
      <c r="D940" s="157">
        <v>1194</v>
      </c>
      <c r="E940" s="49">
        <v>1194</v>
      </c>
      <c r="F940" s="45" t="s">
        <v>7</v>
      </c>
      <c r="G940" s="124" t="s">
        <v>274</v>
      </c>
      <c r="H940" s="161" t="s">
        <v>271</v>
      </c>
      <c r="I940" s="129" t="s">
        <v>529</v>
      </c>
    </row>
    <row r="941" spans="1:15" s="93" customFormat="1" x14ac:dyDescent="0.25">
      <c r="A941" s="121"/>
      <c r="B941" s="133"/>
      <c r="C941" s="151"/>
      <c r="D941" s="158"/>
      <c r="E941" s="49">
        <v>310</v>
      </c>
      <c r="F941" s="45" t="s">
        <v>1</v>
      </c>
      <c r="G941" s="125"/>
      <c r="H941" s="162"/>
      <c r="I941" s="130"/>
    </row>
    <row r="942" spans="1:15" s="93" customFormat="1" x14ac:dyDescent="0.25">
      <c r="A942" s="121">
        <v>377</v>
      </c>
      <c r="B942" s="133" t="s">
        <v>40</v>
      </c>
      <c r="C942" s="150">
        <v>8.343</v>
      </c>
      <c r="D942" s="157">
        <v>1790</v>
      </c>
      <c r="E942" s="49">
        <v>1714</v>
      </c>
      <c r="F942" s="45" t="s">
        <v>7</v>
      </c>
      <c r="G942" s="124" t="s">
        <v>274</v>
      </c>
      <c r="H942" s="161" t="s">
        <v>271</v>
      </c>
      <c r="I942" s="129" t="s">
        <v>530</v>
      </c>
    </row>
    <row r="943" spans="1:15" s="93" customFormat="1" x14ac:dyDescent="0.25">
      <c r="A943" s="121"/>
      <c r="B943" s="133"/>
      <c r="C943" s="151"/>
      <c r="D943" s="158"/>
      <c r="E943" s="49">
        <v>76</v>
      </c>
      <c r="F943" s="45" t="s">
        <v>1</v>
      </c>
      <c r="G943" s="125"/>
      <c r="H943" s="162"/>
      <c r="I943" s="130"/>
    </row>
    <row r="944" spans="1:15" s="93" customFormat="1" x14ac:dyDescent="0.25">
      <c r="A944" s="121">
        <v>378</v>
      </c>
      <c r="B944" s="133" t="s">
        <v>41</v>
      </c>
      <c r="C944" s="150">
        <v>3.3730000000000002</v>
      </c>
      <c r="D944" s="157">
        <v>730</v>
      </c>
      <c r="E944" s="49">
        <v>684</v>
      </c>
      <c r="F944" s="45" t="s">
        <v>7</v>
      </c>
      <c r="G944" s="124" t="s">
        <v>274</v>
      </c>
      <c r="H944" s="161" t="s">
        <v>271</v>
      </c>
      <c r="I944" s="129" t="s">
        <v>531</v>
      </c>
    </row>
    <row r="945" spans="1:9" s="93" customFormat="1" x14ac:dyDescent="0.25">
      <c r="A945" s="121"/>
      <c r="B945" s="133"/>
      <c r="C945" s="151"/>
      <c r="D945" s="158"/>
      <c r="E945" s="49">
        <v>46</v>
      </c>
      <c r="F945" s="45" t="s">
        <v>1</v>
      </c>
      <c r="G945" s="125"/>
      <c r="H945" s="162"/>
      <c r="I945" s="130"/>
    </row>
    <row r="946" spans="1:9" s="93" customFormat="1" ht="63" customHeight="1" x14ac:dyDescent="0.25">
      <c r="A946" s="131">
        <v>379</v>
      </c>
      <c r="B946" s="145" t="s">
        <v>168</v>
      </c>
      <c r="C946" s="150">
        <v>9.7539999999999996</v>
      </c>
      <c r="D946" s="434">
        <v>2190</v>
      </c>
      <c r="E946" s="49">
        <v>230</v>
      </c>
      <c r="F946" s="45" t="s">
        <v>23</v>
      </c>
      <c r="G946" s="124" t="s">
        <v>274</v>
      </c>
      <c r="H946" s="161" t="s">
        <v>271</v>
      </c>
      <c r="I946" s="129" t="s">
        <v>532</v>
      </c>
    </row>
    <row r="947" spans="1:9" s="93" customFormat="1" x14ac:dyDescent="0.25">
      <c r="A947" s="132"/>
      <c r="B947" s="178"/>
      <c r="C947" s="194"/>
      <c r="D947" s="434"/>
      <c r="E947" s="150">
        <v>2094</v>
      </c>
      <c r="F947" s="117" t="s">
        <v>7</v>
      </c>
      <c r="G947" s="217"/>
      <c r="H947" s="275"/>
      <c r="I947" s="165"/>
    </row>
    <row r="948" spans="1:9" s="93" customFormat="1" x14ac:dyDescent="0.25">
      <c r="A948" s="132"/>
      <c r="B948" s="178"/>
      <c r="C948" s="194"/>
      <c r="D948" s="434"/>
      <c r="E948" s="194"/>
      <c r="F948" s="195"/>
      <c r="G948" s="217"/>
      <c r="H948" s="275"/>
      <c r="I948" s="165"/>
    </row>
    <row r="949" spans="1:9" s="93" customFormat="1" x14ac:dyDescent="0.25">
      <c r="A949" s="132"/>
      <c r="B949" s="178"/>
      <c r="C949" s="194"/>
      <c r="D949" s="434"/>
      <c r="E949" s="194"/>
      <c r="F949" s="195"/>
      <c r="G949" s="217"/>
      <c r="H949" s="275"/>
      <c r="I949" s="165"/>
    </row>
    <row r="950" spans="1:9" s="93" customFormat="1" ht="4.5" customHeight="1" x14ac:dyDescent="0.25">
      <c r="A950" s="132"/>
      <c r="B950" s="178"/>
      <c r="C950" s="194"/>
      <c r="D950" s="434"/>
      <c r="E950" s="194"/>
      <c r="F950" s="195"/>
      <c r="G950" s="217"/>
      <c r="H950" s="275"/>
      <c r="I950" s="165"/>
    </row>
    <row r="951" spans="1:9" s="93" customFormat="1" hidden="1" x14ac:dyDescent="0.25">
      <c r="A951" s="132"/>
      <c r="B951" s="178"/>
      <c r="C951" s="194"/>
      <c r="D951" s="434"/>
      <c r="E951" s="194"/>
      <c r="F951" s="195"/>
      <c r="G951" s="217"/>
      <c r="H951" s="275"/>
      <c r="I951" s="165"/>
    </row>
    <row r="952" spans="1:9" s="93" customFormat="1" ht="9" hidden="1" customHeight="1" x14ac:dyDescent="0.25">
      <c r="A952" s="132"/>
      <c r="B952" s="178"/>
      <c r="C952" s="194"/>
      <c r="D952" s="434"/>
      <c r="E952" s="194"/>
      <c r="F952" s="195"/>
      <c r="G952" s="217"/>
      <c r="H952" s="275"/>
      <c r="I952" s="165"/>
    </row>
    <row r="953" spans="1:9" s="93" customFormat="1" ht="21.75" hidden="1" customHeight="1" x14ac:dyDescent="0.25">
      <c r="A953" s="134"/>
      <c r="B953" s="146"/>
      <c r="C953" s="151"/>
      <c r="D953" s="434"/>
      <c r="E953" s="151"/>
      <c r="F953" s="118"/>
      <c r="G953" s="125"/>
      <c r="H953" s="162"/>
      <c r="I953" s="130"/>
    </row>
    <row r="954" spans="1:9" s="93" customFormat="1" x14ac:dyDescent="0.25">
      <c r="A954" s="121">
        <v>380</v>
      </c>
      <c r="B954" s="133" t="s">
        <v>21</v>
      </c>
      <c r="C954" s="150">
        <v>1.792</v>
      </c>
      <c r="D954" s="157">
        <v>343</v>
      </c>
      <c r="E954" s="156">
        <v>448</v>
      </c>
      <c r="F954" s="147" t="s">
        <v>7</v>
      </c>
      <c r="G954" s="124" t="s">
        <v>274</v>
      </c>
      <c r="H954" s="161" t="s">
        <v>271</v>
      </c>
      <c r="I954" s="129" t="s">
        <v>533</v>
      </c>
    </row>
    <row r="955" spans="1:9" s="93" customFormat="1" x14ac:dyDescent="0.25">
      <c r="A955" s="121"/>
      <c r="B955" s="133"/>
      <c r="C955" s="151"/>
      <c r="D955" s="158"/>
      <c r="E955" s="156"/>
      <c r="F955" s="147"/>
      <c r="G955" s="125"/>
      <c r="H955" s="162"/>
      <c r="I955" s="165"/>
    </row>
    <row r="956" spans="1:9" s="93" customFormat="1" x14ac:dyDescent="0.25">
      <c r="A956" s="121">
        <v>381</v>
      </c>
      <c r="B956" s="133" t="s">
        <v>131</v>
      </c>
      <c r="C956" s="150">
        <v>3.3940000000000001</v>
      </c>
      <c r="D956" s="157">
        <v>851</v>
      </c>
      <c r="E956" s="49">
        <v>701</v>
      </c>
      <c r="F956" s="45" t="s">
        <v>7</v>
      </c>
      <c r="G956" s="124" t="s">
        <v>274</v>
      </c>
      <c r="H956" s="161" t="s">
        <v>271</v>
      </c>
      <c r="I956" s="129" t="s">
        <v>534</v>
      </c>
    </row>
    <row r="957" spans="1:9" s="93" customFormat="1" x14ac:dyDescent="0.25">
      <c r="A957" s="121"/>
      <c r="B957" s="133"/>
      <c r="C957" s="151"/>
      <c r="D957" s="158"/>
      <c r="E957" s="49">
        <v>150</v>
      </c>
      <c r="F957" s="45" t="s">
        <v>1</v>
      </c>
      <c r="G957" s="125"/>
      <c r="H957" s="162"/>
      <c r="I957" s="165"/>
    </row>
    <row r="958" spans="1:9" s="93" customFormat="1" x14ac:dyDescent="0.25">
      <c r="A958" s="121">
        <v>382</v>
      </c>
      <c r="B958" s="133" t="s">
        <v>169</v>
      </c>
      <c r="C958" s="150">
        <v>5.1849999999999996</v>
      </c>
      <c r="D958" s="157">
        <v>1385</v>
      </c>
      <c r="E958" s="156">
        <v>1385</v>
      </c>
      <c r="F958" s="147" t="s">
        <v>1</v>
      </c>
      <c r="G958" s="124" t="s">
        <v>274</v>
      </c>
      <c r="H958" s="161" t="s">
        <v>271</v>
      </c>
      <c r="I958" s="129" t="s">
        <v>535</v>
      </c>
    </row>
    <row r="959" spans="1:9" s="93" customFormat="1" x14ac:dyDescent="0.25">
      <c r="A959" s="121"/>
      <c r="B959" s="133"/>
      <c r="C959" s="151"/>
      <c r="D959" s="158"/>
      <c r="E959" s="156"/>
      <c r="F959" s="147"/>
      <c r="G959" s="125"/>
      <c r="H959" s="162"/>
      <c r="I959" s="165"/>
    </row>
    <row r="960" spans="1:9" s="93" customFormat="1" x14ac:dyDescent="0.25">
      <c r="A960" s="121">
        <v>383</v>
      </c>
      <c r="B960" s="133" t="s">
        <v>71</v>
      </c>
      <c r="C960" s="150">
        <v>1.28</v>
      </c>
      <c r="D960" s="157">
        <v>295</v>
      </c>
      <c r="E960" s="156">
        <v>295</v>
      </c>
      <c r="F960" s="147" t="s">
        <v>7</v>
      </c>
      <c r="G960" s="124" t="s">
        <v>274</v>
      </c>
      <c r="H960" s="161" t="s">
        <v>271</v>
      </c>
      <c r="I960" s="129" t="s">
        <v>536</v>
      </c>
    </row>
    <row r="961" spans="1:9" s="93" customFormat="1" x14ac:dyDescent="0.25">
      <c r="A961" s="121"/>
      <c r="B961" s="133"/>
      <c r="C961" s="151"/>
      <c r="D961" s="158"/>
      <c r="E961" s="156"/>
      <c r="F961" s="147"/>
      <c r="G961" s="125"/>
      <c r="H961" s="162"/>
      <c r="I961" s="165"/>
    </row>
    <row r="962" spans="1:9" s="93" customFormat="1" x14ac:dyDescent="0.25">
      <c r="A962" s="121">
        <v>384</v>
      </c>
      <c r="B962" s="133" t="s">
        <v>170</v>
      </c>
      <c r="C962" s="150">
        <v>3.8730000000000002</v>
      </c>
      <c r="D962" s="157">
        <v>903</v>
      </c>
      <c r="E962" s="150">
        <v>903</v>
      </c>
      <c r="F962" s="117" t="s">
        <v>7</v>
      </c>
      <c r="G962" s="124" t="s">
        <v>274</v>
      </c>
      <c r="H962" s="161" t="s">
        <v>271</v>
      </c>
      <c r="I962" s="129" t="s">
        <v>537</v>
      </c>
    </row>
    <row r="963" spans="1:9" s="93" customFormat="1" x14ac:dyDescent="0.25">
      <c r="A963" s="121"/>
      <c r="B963" s="133"/>
      <c r="C963" s="151"/>
      <c r="D963" s="158"/>
      <c r="E963" s="151"/>
      <c r="F963" s="118"/>
      <c r="G963" s="125"/>
      <c r="H963" s="162"/>
      <c r="I963" s="165"/>
    </row>
    <row r="964" spans="1:9" s="93" customFormat="1" ht="33.75" customHeight="1" x14ac:dyDescent="0.25">
      <c r="A964" s="131">
        <v>385</v>
      </c>
      <c r="B964" s="145" t="s">
        <v>42</v>
      </c>
      <c r="C964" s="150">
        <v>4.5259999999999998</v>
      </c>
      <c r="D964" s="157">
        <v>1280</v>
      </c>
      <c r="E964" s="49">
        <v>811</v>
      </c>
      <c r="F964" s="45" t="s">
        <v>7</v>
      </c>
      <c r="G964" s="124" t="s">
        <v>274</v>
      </c>
      <c r="H964" s="161" t="s">
        <v>271</v>
      </c>
      <c r="I964" s="129" t="s">
        <v>538</v>
      </c>
    </row>
    <row r="965" spans="1:9" s="93" customFormat="1" x14ac:dyDescent="0.25">
      <c r="A965" s="132"/>
      <c r="B965" s="178"/>
      <c r="C965" s="194"/>
      <c r="D965" s="199"/>
      <c r="E965" s="150">
        <v>469</v>
      </c>
      <c r="F965" s="117" t="s">
        <v>1</v>
      </c>
      <c r="G965" s="217"/>
      <c r="H965" s="179"/>
      <c r="I965" s="165"/>
    </row>
    <row r="966" spans="1:9" s="93" customFormat="1" x14ac:dyDescent="0.25">
      <c r="A966" s="132"/>
      <c r="B966" s="178"/>
      <c r="C966" s="194"/>
      <c r="D966" s="199"/>
      <c r="E966" s="194"/>
      <c r="F966" s="195"/>
      <c r="G966" s="217"/>
      <c r="H966" s="179"/>
      <c r="I966" s="165"/>
    </row>
    <row r="967" spans="1:9" s="93" customFormat="1" ht="2.25" customHeight="1" x14ac:dyDescent="0.25">
      <c r="A967" s="134"/>
      <c r="B967" s="146"/>
      <c r="C967" s="151"/>
      <c r="D967" s="158"/>
      <c r="E967" s="151"/>
      <c r="F967" s="118"/>
      <c r="G967" s="125"/>
      <c r="H967" s="350"/>
      <c r="I967" s="130"/>
    </row>
    <row r="968" spans="1:9" s="93" customFormat="1" x14ac:dyDescent="0.25">
      <c r="A968" s="121">
        <v>386</v>
      </c>
      <c r="B968" s="133" t="s">
        <v>94</v>
      </c>
      <c r="C968" s="150">
        <v>0.68400000000000005</v>
      </c>
      <c r="D968" s="157">
        <v>171</v>
      </c>
      <c r="E968" s="156">
        <v>171</v>
      </c>
      <c r="F968" s="147" t="s">
        <v>7</v>
      </c>
      <c r="G968" s="124" t="s">
        <v>274</v>
      </c>
      <c r="H968" s="161" t="s">
        <v>271</v>
      </c>
      <c r="I968" s="129" t="s">
        <v>539</v>
      </c>
    </row>
    <row r="969" spans="1:9" s="93" customFormat="1" x14ac:dyDescent="0.25">
      <c r="A969" s="121"/>
      <c r="B969" s="133"/>
      <c r="C969" s="151"/>
      <c r="D969" s="158"/>
      <c r="E969" s="156"/>
      <c r="F969" s="147"/>
      <c r="G969" s="125"/>
      <c r="H969" s="162"/>
      <c r="I969" s="165"/>
    </row>
    <row r="970" spans="1:9" s="93" customFormat="1" x14ac:dyDescent="0.25">
      <c r="A970" s="121">
        <v>387</v>
      </c>
      <c r="B970" s="133" t="s">
        <v>171</v>
      </c>
      <c r="C970" s="150">
        <v>1.665</v>
      </c>
      <c r="D970" s="157">
        <v>370</v>
      </c>
      <c r="E970" s="156">
        <v>370</v>
      </c>
      <c r="F970" s="147" t="s">
        <v>7</v>
      </c>
      <c r="G970" s="124" t="s">
        <v>274</v>
      </c>
      <c r="H970" s="161" t="s">
        <v>271</v>
      </c>
      <c r="I970" s="129" t="s">
        <v>540</v>
      </c>
    </row>
    <row r="971" spans="1:9" s="93" customFormat="1" x14ac:dyDescent="0.25">
      <c r="A971" s="121"/>
      <c r="B971" s="133"/>
      <c r="C971" s="151"/>
      <c r="D971" s="158"/>
      <c r="E971" s="156"/>
      <c r="F971" s="147"/>
      <c r="G971" s="125"/>
      <c r="H971" s="162"/>
      <c r="I971" s="165"/>
    </row>
    <row r="972" spans="1:9" s="93" customFormat="1" ht="22.5" x14ac:dyDescent="0.25">
      <c r="A972" s="46">
        <v>388</v>
      </c>
      <c r="B972" s="50" t="s">
        <v>292</v>
      </c>
      <c r="C972" s="49">
        <v>2.1179999999999999</v>
      </c>
      <c r="D972" s="43">
        <v>565</v>
      </c>
      <c r="E972" s="49">
        <v>565</v>
      </c>
      <c r="F972" s="45" t="s">
        <v>7</v>
      </c>
      <c r="G972" s="78" t="s">
        <v>274</v>
      </c>
      <c r="H972" s="27" t="s">
        <v>271</v>
      </c>
      <c r="I972" s="90" t="s">
        <v>541</v>
      </c>
    </row>
    <row r="973" spans="1:9" s="106" customFormat="1" ht="22.5" x14ac:dyDescent="0.25">
      <c r="A973" s="46">
        <v>389</v>
      </c>
      <c r="B973" s="50" t="s">
        <v>195</v>
      </c>
      <c r="C973" s="49">
        <v>1.55</v>
      </c>
      <c r="D973" s="43">
        <v>565</v>
      </c>
      <c r="E973" s="49">
        <v>800</v>
      </c>
      <c r="F973" s="45" t="s">
        <v>7</v>
      </c>
      <c r="G973" s="78" t="s">
        <v>274</v>
      </c>
      <c r="H973" s="27" t="s">
        <v>271</v>
      </c>
      <c r="I973" s="90" t="s">
        <v>542</v>
      </c>
    </row>
    <row r="974" spans="1:9" s="106" customFormat="1" ht="22.5" x14ac:dyDescent="0.25">
      <c r="A974" s="46">
        <v>390</v>
      </c>
      <c r="B974" s="50" t="s">
        <v>83</v>
      </c>
      <c r="C974" s="49">
        <v>1.3</v>
      </c>
      <c r="D974" s="43">
        <v>565</v>
      </c>
      <c r="E974" s="49">
        <v>900</v>
      </c>
      <c r="F974" s="45" t="s">
        <v>7</v>
      </c>
      <c r="G974" s="78" t="s">
        <v>274</v>
      </c>
      <c r="H974" s="27" t="s">
        <v>271</v>
      </c>
      <c r="I974" s="90" t="s">
        <v>543</v>
      </c>
    </row>
    <row r="975" spans="1:9" s="106" customFormat="1" ht="22.5" x14ac:dyDescent="0.25">
      <c r="A975" s="46">
        <v>391</v>
      </c>
      <c r="B975" s="50" t="s">
        <v>53</v>
      </c>
      <c r="C975" s="49">
        <v>1.4</v>
      </c>
      <c r="D975" s="43">
        <v>565</v>
      </c>
      <c r="E975" s="49">
        <v>600</v>
      </c>
      <c r="F975" s="45" t="s">
        <v>7</v>
      </c>
      <c r="G975" s="78" t="s">
        <v>274</v>
      </c>
      <c r="H975" s="27" t="s">
        <v>271</v>
      </c>
      <c r="I975" s="90" t="s">
        <v>544</v>
      </c>
    </row>
    <row r="976" spans="1:9" s="106" customFormat="1" ht="22.5" x14ac:dyDescent="0.25">
      <c r="A976" s="46">
        <v>392</v>
      </c>
      <c r="B976" s="50" t="s">
        <v>89</v>
      </c>
      <c r="C976" s="49">
        <v>1.1000000000000001</v>
      </c>
      <c r="D976" s="43">
        <v>565</v>
      </c>
      <c r="E976" s="49">
        <v>800</v>
      </c>
      <c r="F976" s="45" t="s">
        <v>7</v>
      </c>
      <c r="G976" s="78" t="s">
        <v>274</v>
      </c>
      <c r="H976" s="27" t="s">
        <v>271</v>
      </c>
      <c r="I976" s="90" t="s">
        <v>545</v>
      </c>
    </row>
    <row r="977" spans="1:9" s="106" customFormat="1" ht="22.5" x14ac:dyDescent="0.25">
      <c r="A977" s="46">
        <v>393</v>
      </c>
      <c r="B977" s="50" t="s">
        <v>990</v>
      </c>
      <c r="C977" s="49">
        <v>1.55</v>
      </c>
      <c r="D977" s="43">
        <v>565</v>
      </c>
      <c r="E977" s="49">
        <v>1000</v>
      </c>
      <c r="F977" s="45" t="s">
        <v>7</v>
      </c>
      <c r="G977" s="78" t="s">
        <v>274</v>
      </c>
      <c r="H977" s="27" t="s">
        <v>271</v>
      </c>
      <c r="I977" s="90" t="s">
        <v>546</v>
      </c>
    </row>
    <row r="978" spans="1:9" s="93" customFormat="1" ht="22.5" x14ac:dyDescent="0.25">
      <c r="A978" s="131">
        <v>394</v>
      </c>
      <c r="B978" s="145" t="s">
        <v>293</v>
      </c>
      <c r="C978" s="150">
        <v>2.2400000000000002</v>
      </c>
      <c r="D978" s="77">
        <v>560</v>
      </c>
      <c r="E978" s="49">
        <v>180</v>
      </c>
      <c r="F978" s="45" t="s">
        <v>23</v>
      </c>
      <c r="G978" s="78" t="s">
        <v>274</v>
      </c>
      <c r="H978" s="27" t="s">
        <v>271</v>
      </c>
      <c r="I978" s="90" t="s">
        <v>547</v>
      </c>
    </row>
    <row r="979" spans="1:9" s="93" customFormat="1" ht="22.5" x14ac:dyDescent="0.25">
      <c r="A979" s="134"/>
      <c r="B979" s="146"/>
      <c r="C979" s="151"/>
      <c r="D979" s="77">
        <v>560</v>
      </c>
      <c r="E979" s="49">
        <v>380</v>
      </c>
      <c r="F979" s="45" t="s">
        <v>7</v>
      </c>
      <c r="G979" s="78" t="s">
        <v>274</v>
      </c>
      <c r="H979" s="27" t="s">
        <v>271</v>
      </c>
      <c r="I979" s="90" t="s">
        <v>548</v>
      </c>
    </row>
    <row r="980" spans="1:9" s="93" customFormat="1" x14ac:dyDescent="0.25">
      <c r="A980" s="121">
        <v>395</v>
      </c>
      <c r="B980" s="133" t="s">
        <v>172</v>
      </c>
      <c r="C980" s="150">
        <v>12.25</v>
      </c>
      <c r="D980" s="157">
        <v>2450</v>
      </c>
      <c r="E980" s="156">
        <v>2450</v>
      </c>
      <c r="F980" s="147" t="s">
        <v>7</v>
      </c>
      <c r="G980" s="124" t="s">
        <v>288</v>
      </c>
      <c r="H980" s="112" t="s">
        <v>338</v>
      </c>
      <c r="I980" s="129" t="s">
        <v>549</v>
      </c>
    </row>
    <row r="981" spans="1:9" s="93" customFormat="1" x14ac:dyDescent="0.25">
      <c r="A981" s="121"/>
      <c r="B981" s="133"/>
      <c r="C981" s="151"/>
      <c r="D981" s="158"/>
      <c r="E981" s="156"/>
      <c r="F981" s="147"/>
      <c r="G981" s="125"/>
      <c r="H981" s="112" t="s">
        <v>339</v>
      </c>
      <c r="I981" s="130"/>
    </row>
    <row r="982" spans="1:9" s="93" customFormat="1" ht="33.75" customHeight="1" x14ac:dyDescent="0.25">
      <c r="A982" s="131">
        <v>396</v>
      </c>
      <c r="B982" s="145" t="s">
        <v>1006</v>
      </c>
      <c r="C982" s="150">
        <v>41.994999999999997</v>
      </c>
      <c r="D982" s="157">
        <v>7050</v>
      </c>
      <c r="E982" s="49">
        <v>145</v>
      </c>
      <c r="F982" s="45" t="s">
        <v>23</v>
      </c>
      <c r="G982" s="117" t="s">
        <v>288</v>
      </c>
      <c r="H982" s="112" t="s">
        <v>340</v>
      </c>
      <c r="I982" s="129" t="s">
        <v>550</v>
      </c>
    </row>
    <row r="983" spans="1:9" s="93" customFormat="1" x14ac:dyDescent="0.25">
      <c r="A983" s="132"/>
      <c r="B983" s="178"/>
      <c r="C983" s="194"/>
      <c r="D983" s="199"/>
      <c r="E983" s="150">
        <v>5820</v>
      </c>
      <c r="F983" s="117" t="s">
        <v>7</v>
      </c>
      <c r="G983" s="195"/>
      <c r="H983" s="112" t="s">
        <v>341</v>
      </c>
      <c r="I983" s="165"/>
    </row>
    <row r="984" spans="1:9" s="93" customFormat="1" x14ac:dyDescent="0.25">
      <c r="A984" s="132"/>
      <c r="B984" s="178"/>
      <c r="C984" s="194"/>
      <c r="D984" s="199"/>
      <c r="E984" s="194"/>
      <c r="F984" s="195"/>
      <c r="G984" s="195"/>
      <c r="H984" s="112" t="s">
        <v>342</v>
      </c>
      <c r="I984" s="165"/>
    </row>
    <row r="985" spans="1:9" s="93" customFormat="1" ht="15.75" customHeight="1" x14ac:dyDescent="0.25">
      <c r="A985" s="132"/>
      <c r="B985" s="178"/>
      <c r="C985" s="194"/>
      <c r="D985" s="199"/>
      <c r="E985" s="194"/>
      <c r="F985" s="195"/>
      <c r="G985" s="195"/>
      <c r="H985" s="112" t="s">
        <v>343</v>
      </c>
      <c r="I985" s="165"/>
    </row>
    <row r="986" spans="1:9" s="93" customFormat="1" ht="1.5" customHeight="1" x14ac:dyDescent="0.25">
      <c r="A986" s="134"/>
      <c r="B986" s="146"/>
      <c r="C986" s="151"/>
      <c r="D986" s="158"/>
      <c r="E986" s="151"/>
      <c r="F986" s="118"/>
      <c r="G986" s="118"/>
      <c r="H986" s="26" t="s">
        <v>344</v>
      </c>
      <c r="I986" s="130"/>
    </row>
    <row r="987" spans="1:9" s="93" customFormat="1" ht="22.5" customHeight="1" x14ac:dyDescent="0.25">
      <c r="A987" s="169" t="s">
        <v>18</v>
      </c>
      <c r="B987" s="200"/>
      <c r="C987" s="202">
        <f>SUM(C939:C985)</f>
        <v>115.208</v>
      </c>
      <c r="D987" s="66"/>
      <c r="E987" s="53">
        <f>SUM(E978,E982,E946,)</f>
        <v>555</v>
      </c>
      <c r="F987" s="52" t="s">
        <v>23</v>
      </c>
      <c r="G987" s="206" t="s">
        <v>271</v>
      </c>
      <c r="H987" s="207"/>
      <c r="I987" s="126"/>
    </row>
    <row r="988" spans="1:9" s="93" customFormat="1" ht="22.5" customHeight="1" x14ac:dyDescent="0.25">
      <c r="A988" s="171"/>
      <c r="B988" s="204"/>
      <c r="C988" s="205"/>
      <c r="D988" s="66"/>
      <c r="E988" s="53">
        <f>SUM(E983,E980,E979,E977,E976,E975,E974,E973,E972,E970,E968,E964,E962,E960,E956,E954,E947,E944,E942,E940)</f>
        <v>22700</v>
      </c>
      <c r="F988" s="52" t="s">
        <v>7</v>
      </c>
      <c r="G988" s="208"/>
      <c r="H988" s="209"/>
      <c r="I988" s="127"/>
    </row>
    <row r="989" spans="1:9" s="93" customFormat="1" ht="22.5" customHeight="1" x14ac:dyDescent="0.25">
      <c r="A989" s="173"/>
      <c r="B989" s="201"/>
      <c r="C989" s="203"/>
      <c r="D989" s="66"/>
      <c r="E989" s="53">
        <f>SUM(E965,E958,E945,E943,E941,E957)</f>
        <v>2436</v>
      </c>
      <c r="F989" s="52" t="s">
        <v>1</v>
      </c>
      <c r="G989" s="210"/>
      <c r="H989" s="211"/>
      <c r="I989" s="128"/>
    </row>
    <row r="990" spans="1:9" s="93" customFormat="1" ht="26.25" customHeight="1" x14ac:dyDescent="0.25">
      <c r="A990" s="191" t="s">
        <v>145</v>
      </c>
      <c r="B990" s="192"/>
      <c r="C990" s="192"/>
      <c r="D990" s="192"/>
      <c r="E990" s="192"/>
      <c r="F990" s="192"/>
      <c r="G990" s="192"/>
      <c r="H990" s="192"/>
      <c r="I990" s="193"/>
    </row>
    <row r="991" spans="1:9" s="93" customFormat="1" x14ac:dyDescent="0.25">
      <c r="A991" s="121">
        <v>397</v>
      </c>
      <c r="B991" s="133" t="s">
        <v>173</v>
      </c>
      <c r="C991" s="150">
        <v>7.8470000000000004</v>
      </c>
      <c r="D991" s="157">
        <v>1113</v>
      </c>
      <c r="E991" s="156">
        <v>1943</v>
      </c>
      <c r="F991" s="147" t="s">
        <v>7</v>
      </c>
      <c r="G991" s="124" t="s">
        <v>274</v>
      </c>
      <c r="H991" s="161" t="s">
        <v>271</v>
      </c>
      <c r="I991" s="129" t="s">
        <v>1074</v>
      </c>
    </row>
    <row r="992" spans="1:9" s="93" customFormat="1" x14ac:dyDescent="0.25">
      <c r="A992" s="121"/>
      <c r="B992" s="133"/>
      <c r="C992" s="151"/>
      <c r="D992" s="158"/>
      <c r="E992" s="156"/>
      <c r="F992" s="147"/>
      <c r="G992" s="125"/>
      <c r="H992" s="162"/>
      <c r="I992" s="165"/>
    </row>
    <row r="993" spans="1:9" s="93" customFormat="1" x14ac:dyDescent="0.25">
      <c r="A993" s="121">
        <v>398</v>
      </c>
      <c r="B993" s="133" t="s">
        <v>174</v>
      </c>
      <c r="C993" s="150">
        <v>8.032</v>
      </c>
      <c r="D993" s="157">
        <v>2236</v>
      </c>
      <c r="E993" s="49">
        <v>2170</v>
      </c>
      <c r="F993" s="45" t="s">
        <v>7</v>
      </c>
      <c r="G993" s="124" t="s">
        <v>274</v>
      </c>
      <c r="H993" s="161" t="s">
        <v>271</v>
      </c>
      <c r="I993" s="129" t="s">
        <v>1075</v>
      </c>
    </row>
    <row r="994" spans="1:9" s="93" customFormat="1" x14ac:dyDescent="0.25">
      <c r="A994" s="121"/>
      <c r="B994" s="133"/>
      <c r="C994" s="151"/>
      <c r="D994" s="158"/>
      <c r="E994" s="49">
        <v>66</v>
      </c>
      <c r="F994" s="45" t="s">
        <v>1</v>
      </c>
      <c r="G994" s="125"/>
      <c r="H994" s="162"/>
      <c r="I994" s="165"/>
    </row>
    <row r="995" spans="1:9" s="93" customFormat="1" ht="15" customHeight="1" x14ac:dyDescent="0.25">
      <c r="A995" s="121">
        <v>399</v>
      </c>
      <c r="B995" s="133" t="s">
        <v>40</v>
      </c>
      <c r="C995" s="150">
        <v>6.766</v>
      </c>
      <c r="D995" s="157">
        <v>1933</v>
      </c>
      <c r="E995" s="156">
        <v>1933</v>
      </c>
      <c r="F995" s="147" t="s">
        <v>7</v>
      </c>
      <c r="G995" s="124" t="s">
        <v>274</v>
      </c>
      <c r="H995" s="161" t="s">
        <v>271</v>
      </c>
      <c r="I995" s="129" t="s">
        <v>1076</v>
      </c>
    </row>
    <row r="996" spans="1:9" s="93" customFormat="1" x14ac:dyDescent="0.25">
      <c r="A996" s="121"/>
      <c r="B996" s="133"/>
      <c r="C996" s="151"/>
      <c r="D996" s="158"/>
      <c r="E996" s="156"/>
      <c r="F996" s="147"/>
      <c r="G996" s="125"/>
      <c r="H996" s="162"/>
      <c r="I996" s="165"/>
    </row>
    <row r="997" spans="1:9" s="93" customFormat="1" ht="15" customHeight="1" x14ac:dyDescent="0.25">
      <c r="A997" s="131">
        <v>400</v>
      </c>
      <c r="B997" s="145" t="s">
        <v>175</v>
      </c>
      <c r="C997" s="150">
        <v>5.4509999999999996</v>
      </c>
      <c r="D997" s="157">
        <v>1670</v>
      </c>
      <c r="E997" s="49">
        <v>314</v>
      </c>
      <c r="F997" s="45" t="s">
        <v>23</v>
      </c>
      <c r="G997" s="124" t="s">
        <v>274</v>
      </c>
      <c r="H997" s="161" t="s">
        <v>271</v>
      </c>
      <c r="I997" s="129" t="s">
        <v>1077</v>
      </c>
    </row>
    <row r="998" spans="1:9" s="93" customFormat="1" x14ac:dyDescent="0.25">
      <c r="A998" s="132"/>
      <c r="B998" s="178"/>
      <c r="C998" s="194"/>
      <c r="D998" s="199"/>
      <c r="E998" s="49">
        <v>1154</v>
      </c>
      <c r="F998" s="45" t="s">
        <v>7</v>
      </c>
      <c r="G998" s="217"/>
      <c r="H998" s="275"/>
      <c r="I998" s="165"/>
    </row>
    <row r="999" spans="1:9" s="93" customFormat="1" ht="15" customHeight="1" x14ac:dyDescent="0.25">
      <c r="A999" s="134"/>
      <c r="B999" s="146"/>
      <c r="C999" s="151"/>
      <c r="D999" s="158"/>
      <c r="E999" s="49">
        <v>202</v>
      </c>
      <c r="F999" s="45" t="s">
        <v>1</v>
      </c>
      <c r="G999" s="125"/>
      <c r="H999" s="162"/>
      <c r="I999" s="130"/>
    </row>
    <row r="1000" spans="1:9" s="93" customFormat="1" x14ac:dyDescent="0.25">
      <c r="A1000" s="121">
        <v>401</v>
      </c>
      <c r="B1000" s="133" t="s">
        <v>0</v>
      </c>
      <c r="C1000" s="150">
        <v>4.8460000000000001</v>
      </c>
      <c r="D1000" s="157">
        <v>1422</v>
      </c>
      <c r="E1000" s="49">
        <v>1160</v>
      </c>
      <c r="F1000" s="45" t="s">
        <v>7</v>
      </c>
      <c r="G1000" s="124" t="s">
        <v>274</v>
      </c>
      <c r="H1000" s="161" t="s">
        <v>271</v>
      </c>
      <c r="I1000" s="129" t="s">
        <v>1078</v>
      </c>
    </row>
    <row r="1001" spans="1:9" s="93" customFormat="1" x14ac:dyDescent="0.25">
      <c r="A1001" s="121"/>
      <c r="B1001" s="133"/>
      <c r="C1001" s="151"/>
      <c r="D1001" s="158"/>
      <c r="E1001" s="49">
        <v>262</v>
      </c>
      <c r="F1001" s="45" t="s">
        <v>1</v>
      </c>
      <c r="G1001" s="125"/>
      <c r="H1001" s="162"/>
      <c r="I1001" s="165"/>
    </row>
    <row r="1002" spans="1:9" s="93" customFormat="1" ht="15" customHeight="1" x14ac:dyDescent="0.25">
      <c r="A1002" s="121">
        <v>402</v>
      </c>
      <c r="B1002" s="133" t="s">
        <v>2</v>
      </c>
      <c r="C1002" s="150">
        <v>1.86</v>
      </c>
      <c r="D1002" s="157">
        <v>620</v>
      </c>
      <c r="E1002" s="156">
        <v>620</v>
      </c>
      <c r="F1002" s="147" t="s">
        <v>1</v>
      </c>
      <c r="G1002" s="124" t="s">
        <v>274</v>
      </c>
      <c r="H1002" s="161" t="s">
        <v>271</v>
      </c>
      <c r="I1002" s="129" t="s">
        <v>1079</v>
      </c>
    </row>
    <row r="1003" spans="1:9" s="93" customFormat="1" x14ac:dyDescent="0.25">
      <c r="A1003" s="121"/>
      <c r="B1003" s="133"/>
      <c r="C1003" s="151"/>
      <c r="D1003" s="158"/>
      <c r="E1003" s="156"/>
      <c r="F1003" s="147"/>
      <c r="G1003" s="125"/>
      <c r="H1003" s="162"/>
      <c r="I1003" s="165"/>
    </row>
    <row r="1004" spans="1:9" s="93" customFormat="1" ht="15" customHeight="1" x14ac:dyDescent="0.25">
      <c r="A1004" s="169" t="s">
        <v>18</v>
      </c>
      <c r="B1004" s="200"/>
      <c r="C1004" s="202">
        <f>SUM(C990:C1002)</f>
        <v>34.802000000000007</v>
      </c>
      <c r="D1004" s="66"/>
      <c r="E1004" s="53">
        <f>SUM(E997)</f>
        <v>314</v>
      </c>
      <c r="F1004" s="52" t="s">
        <v>23</v>
      </c>
      <c r="G1004" s="206" t="s">
        <v>271</v>
      </c>
      <c r="H1004" s="207"/>
      <c r="I1004" s="126"/>
    </row>
    <row r="1005" spans="1:9" s="93" customFormat="1" ht="15" customHeight="1" x14ac:dyDescent="0.25">
      <c r="A1005" s="171"/>
      <c r="B1005" s="204"/>
      <c r="C1005" s="205"/>
      <c r="D1005" s="66"/>
      <c r="E1005" s="53">
        <f>SUM(E991,E993,E995,E998,E1000)</f>
        <v>8360</v>
      </c>
      <c r="F1005" s="52" t="s">
        <v>7</v>
      </c>
      <c r="G1005" s="208"/>
      <c r="H1005" s="209"/>
      <c r="I1005" s="127"/>
    </row>
    <row r="1006" spans="1:9" s="93" customFormat="1" ht="15" customHeight="1" x14ac:dyDescent="0.25">
      <c r="A1006" s="173"/>
      <c r="B1006" s="201"/>
      <c r="C1006" s="203"/>
      <c r="D1006" s="66"/>
      <c r="E1006" s="53">
        <f>SUM(E994,E999,E1001,E1002)</f>
        <v>1150</v>
      </c>
      <c r="F1006" s="52" t="s">
        <v>1</v>
      </c>
      <c r="G1006" s="210"/>
      <c r="H1006" s="211"/>
      <c r="I1006" s="128"/>
    </row>
    <row r="1007" spans="1:9" s="93" customFormat="1" ht="15.75" customHeight="1" x14ac:dyDescent="0.25">
      <c r="A1007" s="238" t="s">
        <v>256</v>
      </c>
      <c r="B1007" s="239"/>
      <c r="C1007" s="219">
        <f>SUM(C987,C1004,)</f>
        <v>150.01</v>
      </c>
      <c r="D1007" s="85"/>
      <c r="E1007" s="84">
        <f>SUM(E1004,E987)</f>
        <v>869</v>
      </c>
      <c r="F1007" s="52" t="s">
        <v>23</v>
      </c>
      <c r="G1007" s="185">
        <f>SUM(E1007,E1008,E1009)</f>
        <v>35515</v>
      </c>
      <c r="H1007" s="221"/>
      <c r="I1007" s="126"/>
    </row>
    <row r="1008" spans="1:9" s="93" customFormat="1" ht="19.5" customHeight="1" x14ac:dyDescent="0.25">
      <c r="A1008" s="240"/>
      <c r="B1008" s="241"/>
      <c r="C1008" s="219"/>
      <c r="D1008" s="86"/>
      <c r="E1008" s="84">
        <f>SUM(E1005,E988)</f>
        <v>31060</v>
      </c>
      <c r="F1008" s="52" t="s">
        <v>7</v>
      </c>
      <c r="G1008" s="187"/>
      <c r="H1008" s="222"/>
      <c r="I1008" s="127"/>
    </row>
    <row r="1009" spans="1:9" s="93" customFormat="1" ht="14.25" customHeight="1" x14ac:dyDescent="0.25">
      <c r="A1009" s="242"/>
      <c r="B1009" s="243"/>
      <c r="C1009" s="219"/>
      <c r="D1009" s="87"/>
      <c r="E1009" s="84">
        <f>SUM(E1006,E989)</f>
        <v>3586</v>
      </c>
      <c r="F1009" s="52" t="s">
        <v>1</v>
      </c>
      <c r="G1009" s="189"/>
      <c r="H1009" s="223"/>
      <c r="I1009" s="128"/>
    </row>
    <row r="1010" spans="1:9" s="93" customFormat="1" ht="22.5" customHeight="1" x14ac:dyDescent="0.25">
      <c r="A1010" s="276" t="s">
        <v>259</v>
      </c>
      <c r="B1010" s="277"/>
      <c r="C1010" s="277"/>
      <c r="D1010" s="277"/>
      <c r="E1010" s="277"/>
      <c r="F1010" s="277"/>
      <c r="G1010" s="277"/>
      <c r="H1010" s="277"/>
      <c r="I1010" s="278"/>
    </row>
    <row r="1011" spans="1:9" s="93" customFormat="1" ht="13.5" customHeight="1" x14ac:dyDescent="0.25">
      <c r="A1011" s="191" t="s">
        <v>176</v>
      </c>
      <c r="B1011" s="192"/>
      <c r="C1011" s="192"/>
      <c r="D1011" s="192"/>
      <c r="E1011" s="192"/>
      <c r="F1011" s="192"/>
      <c r="G1011" s="192"/>
      <c r="H1011" s="192"/>
      <c r="I1011" s="193"/>
    </row>
    <row r="1012" spans="1:9" s="93" customFormat="1" x14ac:dyDescent="0.25">
      <c r="A1012" s="121">
        <v>403</v>
      </c>
      <c r="B1012" s="145" t="s">
        <v>294</v>
      </c>
      <c r="C1012" s="150">
        <v>6.02</v>
      </c>
      <c r="D1012" s="157">
        <v>1470</v>
      </c>
      <c r="E1012" s="156">
        <v>1470</v>
      </c>
      <c r="F1012" s="147" t="s">
        <v>7</v>
      </c>
      <c r="G1012" s="124" t="s">
        <v>288</v>
      </c>
      <c r="H1012" s="141" t="s">
        <v>345</v>
      </c>
      <c r="I1012" s="129" t="s">
        <v>1080</v>
      </c>
    </row>
    <row r="1013" spans="1:9" s="93" customFormat="1" ht="34.5" customHeight="1" x14ac:dyDescent="0.25">
      <c r="A1013" s="121"/>
      <c r="B1013" s="146"/>
      <c r="C1013" s="151"/>
      <c r="D1013" s="158"/>
      <c r="E1013" s="156"/>
      <c r="F1013" s="147"/>
      <c r="G1013" s="125"/>
      <c r="H1013" s="142"/>
      <c r="I1013" s="130"/>
    </row>
    <row r="1014" spans="1:9" s="93" customFormat="1" x14ac:dyDescent="0.25">
      <c r="A1014" s="121">
        <v>404</v>
      </c>
      <c r="B1014" s="133" t="s">
        <v>35</v>
      </c>
      <c r="C1014" s="150">
        <v>6.2569999999999997</v>
      </c>
      <c r="D1014" s="157">
        <v>1334</v>
      </c>
      <c r="E1014" s="49">
        <v>703</v>
      </c>
      <c r="F1014" s="45" t="s">
        <v>7</v>
      </c>
      <c r="G1014" s="124" t="s">
        <v>274</v>
      </c>
      <c r="H1014" s="161" t="s">
        <v>271</v>
      </c>
      <c r="I1014" s="129" t="s">
        <v>508</v>
      </c>
    </row>
    <row r="1015" spans="1:9" s="93" customFormat="1" x14ac:dyDescent="0.25">
      <c r="A1015" s="121"/>
      <c r="B1015" s="133"/>
      <c r="C1015" s="194"/>
      <c r="D1015" s="199"/>
      <c r="E1015" s="49">
        <v>400</v>
      </c>
      <c r="F1015" s="45" t="s">
        <v>23</v>
      </c>
      <c r="G1015" s="217"/>
      <c r="H1015" s="179"/>
      <c r="I1015" s="165"/>
    </row>
    <row r="1016" spans="1:9" s="93" customFormat="1" x14ac:dyDescent="0.25">
      <c r="A1016" s="121"/>
      <c r="B1016" s="133"/>
      <c r="C1016" s="151"/>
      <c r="D1016" s="158"/>
      <c r="E1016" s="49">
        <v>615</v>
      </c>
      <c r="F1016" s="45" t="s">
        <v>1</v>
      </c>
      <c r="G1016" s="125"/>
      <c r="H1016" s="162"/>
      <c r="I1016" s="130"/>
    </row>
    <row r="1017" spans="1:9" s="93" customFormat="1" ht="18" customHeight="1" x14ac:dyDescent="0.25">
      <c r="A1017" s="121">
        <v>405</v>
      </c>
      <c r="B1017" s="133" t="s">
        <v>9</v>
      </c>
      <c r="C1017" s="150">
        <v>5.2880000000000003</v>
      </c>
      <c r="D1017" s="157">
        <v>1028</v>
      </c>
      <c r="E1017" s="49">
        <v>855</v>
      </c>
      <c r="F1017" s="45" t="s">
        <v>23</v>
      </c>
      <c r="G1017" s="124" t="s">
        <v>274</v>
      </c>
      <c r="H1017" s="161" t="s">
        <v>271</v>
      </c>
      <c r="I1017" s="129" t="s">
        <v>509</v>
      </c>
    </row>
    <row r="1018" spans="1:9" s="93" customFormat="1" x14ac:dyDescent="0.25">
      <c r="A1018" s="121"/>
      <c r="B1018" s="133"/>
      <c r="C1018" s="194"/>
      <c r="D1018" s="199"/>
      <c r="E1018" s="49">
        <v>133</v>
      </c>
      <c r="F1018" s="45" t="s">
        <v>7</v>
      </c>
      <c r="G1018" s="217"/>
      <c r="H1018" s="179"/>
      <c r="I1018" s="165"/>
    </row>
    <row r="1019" spans="1:9" s="93" customFormat="1" x14ac:dyDescent="0.25">
      <c r="A1019" s="121"/>
      <c r="B1019" s="133"/>
      <c r="C1019" s="151"/>
      <c r="D1019" s="158"/>
      <c r="E1019" s="49">
        <v>343</v>
      </c>
      <c r="F1019" s="45" t="s">
        <v>1</v>
      </c>
      <c r="G1019" s="125"/>
      <c r="H1019" s="162"/>
      <c r="I1019" s="130"/>
    </row>
    <row r="1020" spans="1:9" s="93" customFormat="1" ht="33.75" customHeight="1" x14ac:dyDescent="0.25">
      <c r="A1020" s="121">
        <v>406</v>
      </c>
      <c r="B1020" s="133" t="s">
        <v>75</v>
      </c>
      <c r="C1020" s="150">
        <v>0.48299999999999998</v>
      </c>
      <c r="D1020" s="157">
        <v>115</v>
      </c>
      <c r="E1020" s="156">
        <v>115</v>
      </c>
      <c r="F1020" s="147" t="s">
        <v>1</v>
      </c>
      <c r="G1020" s="124" t="s">
        <v>274</v>
      </c>
      <c r="H1020" s="161" t="s">
        <v>271</v>
      </c>
      <c r="I1020" s="129" t="s">
        <v>510</v>
      </c>
    </row>
    <row r="1021" spans="1:9" s="93" customFormat="1" ht="27" customHeight="1" x14ac:dyDescent="0.25">
      <c r="A1021" s="121"/>
      <c r="B1021" s="133"/>
      <c r="C1021" s="151"/>
      <c r="D1021" s="158"/>
      <c r="E1021" s="156"/>
      <c r="F1021" s="147"/>
      <c r="G1021" s="125"/>
      <c r="H1021" s="162"/>
      <c r="I1021" s="130"/>
    </row>
    <row r="1022" spans="1:9" s="93" customFormat="1" x14ac:dyDescent="0.25">
      <c r="A1022" s="121">
        <v>407</v>
      </c>
      <c r="B1022" s="133" t="s">
        <v>6</v>
      </c>
      <c r="C1022" s="150">
        <v>9.6910000000000007</v>
      </c>
      <c r="D1022" s="157">
        <v>2914</v>
      </c>
      <c r="E1022" s="63">
        <v>420</v>
      </c>
      <c r="F1022" s="62" t="s">
        <v>23</v>
      </c>
      <c r="G1022" s="124" t="s">
        <v>274</v>
      </c>
      <c r="H1022" s="161" t="s">
        <v>271</v>
      </c>
      <c r="I1022" s="129" t="s">
        <v>511</v>
      </c>
    </row>
    <row r="1023" spans="1:9" s="93" customFormat="1" x14ac:dyDescent="0.25">
      <c r="A1023" s="121"/>
      <c r="B1023" s="133"/>
      <c r="C1023" s="194"/>
      <c r="D1023" s="199"/>
      <c r="E1023" s="49">
        <v>1547</v>
      </c>
      <c r="F1023" s="45" t="s">
        <v>7</v>
      </c>
      <c r="G1023" s="217"/>
      <c r="H1023" s="179"/>
      <c r="I1023" s="165"/>
    </row>
    <row r="1024" spans="1:9" s="93" customFormat="1" x14ac:dyDescent="0.25">
      <c r="A1024" s="121"/>
      <c r="B1024" s="133"/>
      <c r="C1024" s="151"/>
      <c r="D1024" s="158"/>
      <c r="E1024" s="49">
        <v>947</v>
      </c>
      <c r="F1024" s="45" t="s">
        <v>1</v>
      </c>
      <c r="G1024" s="125"/>
      <c r="H1024" s="162"/>
      <c r="I1024" s="130"/>
    </row>
    <row r="1025" spans="1:9" s="93" customFormat="1" x14ac:dyDescent="0.25">
      <c r="A1025" s="121">
        <v>408</v>
      </c>
      <c r="B1025" s="133" t="s">
        <v>42</v>
      </c>
      <c r="C1025" s="150">
        <v>7.133</v>
      </c>
      <c r="D1025" s="157">
        <v>2220</v>
      </c>
      <c r="E1025" s="49">
        <v>1271</v>
      </c>
      <c r="F1025" s="45" t="s">
        <v>7</v>
      </c>
      <c r="G1025" s="124" t="s">
        <v>274</v>
      </c>
      <c r="H1025" s="161" t="s">
        <v>271</v>
      </c>
      <c r="I1025" s="129" t="s">
        <v>512</v>
      </c>
    </row>
    <row r="1026" spans="1:9" s="93" customFormat="1" x14ac:dyDescent="0.25">
      <c r="A1026" s="121"/>
      <c r="B1026" s="133"/>
      <c r="C1026" s="151"/>
      <c r="D1026" s="158"/>
      <c r="E1026" s="49">
        <v>949</v>
      </c>
      <c r="F1026" s="45" t="s">
        <v>1</v>
      </c>
      <c r="G1026" s="125"/>
      <c r="H1026" s="162"/>
      <c r="I1026" s="130"/>
    </row>
    <row r="1027" spans="1:9" s="93" customFormat="1" x14ac:dyDescent="0.25">
      <c r="A1027" s="121">
        <v>409</v>
      </c>
      <c r="B1027" s="133" t="s">
        <v>177</v>
      </c>
      <c r="C1027" s="150">
        <v>1.2929999999999999</v>
      </c>
      <c r="D1027" s="157">
        <v>381</v>
      </c>
      <c r="E1027" s="156">
        <v>381</v>
      </c>
      <c r="F1027" s="147" t="s">
        <v>1</v>
      </c>
      <c r="G1027" s="124" t="s">
        <v>274</v>
      </c>
      <c r="H1027" s="161" t="s">
        <v>271</v>
      </c>
      <c r="I1027" s="129" t="s">
        <v>513</v>
      </c>
    </row>
    <row r="1028" spans="1:9" s="93" customFormat="1" x14ac:dyDescent="0.25">
      <c r="A1028" s="121"/>
      <c r="B1028" s="133"/>
      <c r="C1028" s="151"/>
      <c r="D1028" s="158"/>
      <c r="E1028" s="156"/>
      <c r="F1028" s="147"/>
      <c r="G1028" s="125"/>
      <c r="H1028" s="162"/>
      <c r="I1028" s="130"/>
    </row>
    <row r="1029" spans="1:9" s="93" customFormat="1" x14ac:dyDescent="0.25">
      <c r="A1029" s="121">
        <v>410</v>
      </c>
      <c r="B1029" s="133" t="s">
        <v>83</v>
      </c>
      <c r="C1029" s="150">
        <v>1.2929999999999999</v>
      </c>
      <c r="D1029" s="157">
        <v>381</v>
      </c>
      <c r="E1029" s="156">
        <v>800</v>
      </c>
      <c r="F1029" s="147" t="s">
        <v>1</v>
      </c>
      <c r="G1029" s="124" t="s">
        <v>274</v>
      </c>
      <c r="H1029" s="161" t="s">
        <v>271</v>
      </c>
      <c r="I1029" s="129" t="s">
        <v>514</v>
      </c>
    </row>
    <row r="1030" spans="1:9" s="93" customFormat="1" x14ac:dyDescent="0.25">
      <c r="A1030" s="121"/>
      <c r="B1030" s="133"/>
      <c r="C1030" s="151"/>
      <c r="D1030" s="158"/>
      <c r="E1030" s="156"/>
      <c r="F1030" s="147"/>
      <c r="G1030" s="125"/>
      <c r="H1030" s="162"/>
      <c r="I1030" s="130"/>
    </row>
    <row r="1031" spans="1:9" s="93" customFormat="1" x14ac:dyDescent="0.25">
      <c r="A1031" s="121">
        <v>411</v>
      </c>
      <c r="B1031" s="133" t="s">
        <v>60</v>
      </c>
      <c r="C1031" s="150">
        <v>1.2929999999999999</v>
      </c>
      <c r="D1031" s="157">
        <v>381</v>
      </c>
      <c r="E1031" s="156">
        <v>700</v>
      </c>
      <c r="F1031" s="147" t="s">
        <v>1</v>
      </c>
      <c r="G1031" s="124" t="s">
        <v>274</v>
      </c>
      <c r="H1031" s="161" t="s">
        <v>271</v>
      </c>
      <c r="I1031" s="129" t="s">
        <v>515</v>
      </c>
    </row>
    <row r="1032" spans="1:9" s="93" customFormat="1" x14ac:dyDescent="0.25">
      <c r="A1032" s="121"/>
      <c r="B1032" s="133"/>
      <c r="C1032" s="151"/>
      <c r="D1032" s="158"/>
      <c r="E1032" s="156"/>
      <c r="F1032" s="147"/>
      <c r="G1032" s="125"/>
      <c r="H1032" s="162"/>
      <c r="I1032" s="130"/>
    </row>
    <row r="1033" spans="1:9" s="93" customFormat="1" x14ac:dyDescent="0.25">
      <c r="A1033" s="121">
        <v>412</v>
      </c>
      <c r="B1033" s="133" t="s">
        <v>89</v>
      </c>
      <c r="C1033" s="150">
        <v>1.2929999999999999</v>
      </c>
      <c r="D1033" s="157">
        <v>381</v>
      </c>
      <c r="E1033" s="156">
        <v>900</v>
      </c>
      <c r="F1033" s="147" t="s">
        <v>1</v>
      </c>
      <c r="G1033" s="124" t="s">
        <v>274</v>
      </c>
      <c r="H1033" s="161" t="s">
        <v>271</v>
      </c>
      <c r="I1033" s="129" t="s">
        <v>516</v>
      </c>
    </row>
    <row r="1034" spans="1:9" s="93" customFormat="1" x14ac:dyDescent="0.25">
      <c r="A1034" s="121"/>
      <c r="B1034" s="133"/>
      <c r="C1034" s="151"/>
      <c r="D1034" s="158"/>
      <c r="E1034" s="156"/>
      <c r="F1034" s="147"/>
      <c r="G1034" s="125"/>
      <c r="H1034" s="162"/>
      <c r="I1034" s="130"/>
    </row>
    <row r="1035" spans="1:9" s="93" customFormat="1" x14ac:dyDescent="0.25">
      <c r="A1035" s="121">
        <v>413</v>
      </c>
      <c r="B1035" s="133" t="s">
        <v>1002</v>
      </c>
      <c r="C1035" s="150">
        <v>1.2929999999999999</v>
      </c>
      <c r="D1035" s="157">
        <v>381</v>
      </c>
      <c r="E1035" s="156">
        <v>900</v>
      </c>
      <c r="F1035" s="147" t="s">
        <v>1</v>
      </c>
      <c r="G1035" s="124" t="s">
        <v>274</v>
      </c>
      <c r="H1035" s="161" t="s">
        <v>271</v>
      </c>
      <c r="I1035" s="129" t="s">
        <v>517</v>
      </c>
    </row>
    <row r="1036" spans="1:9" s="93" customFormat="1" x14ac:dyDescent="0.25">
      <c r="A1036" s="121"/>
      <c r="B1036" s="133"/>
      <c r="C1036" s="151"/>
      <c r="D1036" s="158"/>
      <c r="E1036" s="156"/>
      <c r="F1036" s="147"/>
      <c r="G1036" s="125"/>
      <c r="H1036" s="162"/>
      <c r="I1036" s="130"/>
    </row>
    <row r="1037" spans="1:9" s="93" customFormat="1" ht="15" customHeight="1" x14ac:dyDescent="0.25">
      <c r="A1037" s="169" t="s">
        <v>18</v>
      </c>
      <c r="B1037" s="170"/>
      <c r="C1037" s="149">
        <f>SUM(C1012:C1036)</f>
        <v>41.336999999999996</v>
      </c>
      <c r="D1037" s="71"/>
      <c r="E1037" s="53">
        <f>SUM(E1015,E1017,E1022,)</f>
        <v>1675</v>
      </c>
      <c r="F1037" s="52" t="s">
        <v>23</v>
      </c>
      <c r="G1037" s="124" t="s">
        <v>271</v>
      </c>
      <c r="H1037" s="215"/>
      <c r="I1037" s="126"/>
    </row>
    <row r="1038" spans="1:9" s="93" customFormat="1" x14ac:dyDescent="0.25">
      <c r="A1038" s="171"/>
      <c r="B1038" s="172"/>
      <c r="C1038" s="149"/>
      <c r="D1038" s="74"/>
      <c r="E1038" s="53">
        <f>SUM(E1012,E1014,E1018,E1023,E1025)</f>
        <v>5124</v>
      </c>
      <c r="F1038" s="52" t="s">
        <v>7</v>
      </c>
      <c r="G1038" s="217"/>
      <c r="H1038" s="218"/>
      <c r="I1038" s="127"/>
    </row>
    <row r="1039" spans="1:9" s="93" customFormat="1" x14ac:dyDescent="0.25">
      <c r="A1039" s="173"/>
      <c r="B1039" s="174"/>
      <c r="C1039" s="149"/>
      <c r="D1039" s="72"/>
      <c r="E1039" s="53">
        <f>SUM(E1016,E1019,E1020,E1024,E1026,E1027,E1029,E1031,E1033,E1035)</f>
        <v>6650</v>
      </c>
      <c r="F1039" s="52" t="s">
        <v>1</v>
      </c>
      <c r="G1039" s="125"/>
      <c r="H1039" s="216"/>
      <c r="I1039" s="128"/>
    </row>
    <row r="1040" spans="1:9" s="93" customFormat="1" ht="26.25" customHeight="1" x14ac:dyDescent="0.25">
      <c r="A1040" s="166" t="s">
        <v>178</v>
      </c>
      <c r="B1040" s="167"/>
      <c r="C1040" s="167"/>
      <c r="D1040" s="167"/>
      <c r="E1040" s="167"/>
      <c r="F1040" s="167"/>
      <c r="G1040" s="167"/>
      <c r="H1040" s="167"/>
      <c r="I1040" s="168"/>
    </row>
    <row r="1041" spans="1:9" s="93" customFormat="1" x14ac:dyDescent="0.25">
      <c r="A1041" s="121">
        <v>414</v>
      </c>
      <c r="B1041" s="133" t="s">
        <v>83</v>
      </c>
      <c r="C1041" s="148">
        <v>3.61</v>
      </c>
      <c r="D1041" s="157">
        <v>860</v>
      </c>
      <c r="E1041" s="156">
        <v>860</v>
      </c>
      <c r="F1041" s="147" t="s">
        <v>7</v>
      </c>
      <c r="G1041" s="124" t="s">
        <v>274</v>
      </c>
      <c r="H1041" s="161" t="s">
        <v>271</v>
      </c>
      <c r="I1041" s="129" t="s">
        <v>518</v>
      </c>
    </row>
    <row r="1042" spans="1:9" s="93" customFormat="1" x14ac:dyDescent="0.25">
      <c r="A1042" s="121"/>
      <c r="B1042" s="133"/>
      <c r="C1042" s="148"/>
      <c r="D1042" s="158"/>
      <c r="E1042" s="156"/>
      <c r="F1042" s="147"/>
      <c r="G1042" s="125"/>
      <c r="H1042" s="162"/>
      <c r="I1042" s="130"/>
    </row>
    <row r="1043" spans="1:9" s="93" customFormat="1" x14ac:dyDescent="0.25">
      <c r="A1043" s="121">
        <v>415</v>
      </c>
      <c r="B1043" s="133" t="s">
        <v>30</v>
      </c>
      <c r="C1043" s="148">
        <v>6.63</v>
      </c>
      <c r="D1043" s="157">
        <v>1400</v>
      </c>
      <c r="E1043" s="49">
        <v>1280</v>
      </c>
      <c r="F1043" s="45" t="s">
        <v>23</v>
      </c>
      <c r="G1043" s="124" t="s">
        <v>274</v>
      </c>
      <c r="H1043" s="161" t="s">
        <v>271</v>
      </c>
      <c r="I1043" s="129" t="s">
        <v>519</v>
      </c>
    </row>
    <row r="1044" spans="1:9" s="93" customFormat="1" x14ac:dyDescent="0.25">
      <c r="A1044" s="121"/>
      <c r="B1044" s="133"/>
      <c r="C1044" s="148"/>
      <c r="D1044" s="158"/>
      <c r="E1044" s="49">
        <v>120</v>
      </c>
      <c r="F1044" s="45" t="s">
        <v>1</v>
      </c>
      <c r="G1044" s="125"/>
      <c r="H1044" s="162"/>
      <c r="I1044" s="130"/>
    </row>
    <row r="1045" spans="1:9" s="93" customFormat="1" x14ac:dyDescent="0.25">
      <c r="A1045" s="121">
        <v>416</v>
      </c>
      <c r="B1045" s="133" t="s">
        <v>179</v>
      </c>
      <c r="C1045" s="148">
        <v>4.7030000000000003</v>
      </c>
      <c r="D1045" s="157">
        <v>1183</v>
      </c>
      <c r="E1045" s="49">
        <v>641</v>
      </c>
      <c r="F1045" s="45" t="s">
        <v>23</v>
      </c>
      <c r="G1045" s="124" t="s">
        <v>274</v>
      </c>
      <c r="H1045" s="161" t="s">
        <v>271</v>
      </c>
      <c r="I1045" s="129" t="s">
        <v>520</v>
      </c>
    </row>
    <row r="1046" spans="1:9" s="93" customFormat="1" x14ac:dyDescent="0.25">
      <c r="A1046" s="121"/>
      <c r="B1046" s="133"/>
      <c r="C1046" s="148"/>
      <c r="D1046" s="158"/>
      <c r="E1046" s="49">
        <v>542</v>
      </c>
      <c r="F1046" s="45" t="s">
        <v>1</v>
      </c>
      <c r="G1046" s="125"/>
      <c r="H1046" s="162"/>
      <c r="I1046" s="130"/>
    </row>
    <row r="1047" spans="1:9" s="93" customFormat="1" ht="15" customHeight="1" x14ac:dyDescent="0.25">
      <c r="A1047" s="121">
        <v>417</v>
      </c>
      <c r="B1047" s="133" t="s">
        <v>126</v>
      </c>
      <c r="C1047" s="148">
        <v>4.1310000000000002</v>
      </c>
      <c r="D1047" s="157">
        <v>1033</v>
      </c>
      <c r="E1047" s="156">
        <v>1033</v>
      </c>
      <c r="F1047" s="147" t="s">
        <v>1</v>
      </c>
      <c r="G1047" s="124" t="s">
        <v>274</v>
      </c>
      <c r="H1047" s="161" t="s">
        <v>271</v>
      </c>
      <c r="I1047" s="129" t="s">
        <v>521</v>
      </c>
    </row>
    <row r="1048" spans="1:9" s="93" customFormat="1" x14ac:dyDescent="0.25">
      <c r="A1048" s="121"/>
      <c r="B1048" s="133"/>
      <c r="C1048" s="148"/>
      <c r="D1048" s="158"/>
      <c r="E1048" s="156"/>
      <c r="F1048" s="147"/>
      <c r="G1048" s="125"/>
      <c r="H1048" s="162"/>
      <c r="I1048" s="130"/>
    </row>
    <row r="1049" spans="1:9" s="93" customFormat="1" ht="15" customHeight="1" x14ac:dyDescent="0.25">
      <c r="A1049" s="121">
        <v>418</v>
      </c>
      <c r="B1049" s="133" t="s">
        <v>24</v>
      </c>
      <c r="C1049" s="148">
        <v>12.907999999999999</v>
      </c>
      <c r="D1049" s="157">
        <v>2815</v>
      </c>
      <c r="E1049" s="156">
        <v>2815</v>
      </c>
      <c r="F1049" s="147" t="s">
        <v>7</v>
      </c>
      <c r="G1049" s="124" t="s">
        <v>274</v>
      </c>
      <c r="H1049" s="161" t="s">
        <v>271</v>
      </c>
      <c r="I1049" s="129" t="s">
        <v>522</v>
      </c>
    </row>
    <row r="1050" spans="1:9" s="93" customFormat="1" x14ac:dyDescent="0.25">
      <c r="A1050" s="121"/>
      <c r="B1050" s="133"/>
      <c r="C1050" s="148"/>
      <c r="D1050" s="158"/>
      <c r="E1050" s="156"/>
      <c r="F1050" s="147"/>
      <c r="G1050" s="125"/>
      <c r="H1050" s="162"/>
      <c r="I1050" s="130"/>
    </row>
    <row r="1051" spans="1:9" s="93" customFormat="1" ht="15" customHeight="1" x14ac:dyDescent="0.25">
      <c r="A1051" s="121">
        <v>419</v>
      </c>
      <c r="B1051" s="133" t="s">
        <v>20</v>
      </c>
      <c r="C1051" s="148">
        <v>4.8570000000000002</v>
      </c>
      <c r="D1051" s="157">
        <v>1093</v>
      </c>
      <c r="E1051" s="49">
        <v>1052</v>
      </c>
      <c r="F1051" s="45" t="s">
        <v>7</v>
      </c>
      <c r="G1051" s="124" t="s">
        <v>274</v>
      </c>
      <c r="H1051" s="161" t="s">
        <v>271</v>
      </c>
      <c r="I1051" s="129" t="s">
        <v>523</v>
      </c>
    </row>
    <row r="1052" spans="1:9" s="93" customFormat="1" x14ac:dyDescent="0.25">
      <c r="A1052" s="121"/>
      <c r="B1052" s="133"/>
      <c r="C1052" s="148"/>
      <c r="D1052" s="158"/>
      <c r="E1052" s="49">
        <v>41</v>
      </c>
      <c r="F1052" s="45" t="s">
        <v>1</v>
      </c>
      <c r="G1052" s="125"/>
      <c r="H1052" s="162"/>
      <c r="I1052" s="130"/>
    </row>
    <row r="1053" spans="1:9" s="93" customFormat="1" ht="15" customHeight="1" x14ac:dyDescent="0.25">
      <c r="A1053" s="121">
        <v>420</v>
      </c>
      <c r="B1053" s="133" t="s">
        <v>29</v>
      </c>
      <c r="C1053" s="148">
        <v>6.0549999999999997</v>
      </c>
      <c r="D1053" s="157">
        <v>1515</v>
      </c>
      <c r="E1053" s="49">
        <v>1406</v>
      </c>
      <c r="F1053" s="45" t="s">
        <v>7</v>
      </c>
      <c r="G1053" s="124" t="s">
        <v>274</v>
      </c>
      <c r="H1053" s="161" t="s">
        <v>271</v>
      </c>
      <c r="I1053" s="129" t="s">
        <v>524</v>
      </c>
    </row>
    <row r="1054" spans="1:9" s="93" customFormat="1" x14ac:dyDescent="0.25">
      <c r="A1054" s="121"/>
      <c r="B1054" s="133"/>
      <c r="C1054" s="148"/>
      <c r="D1054" s="158"/>
      <c r="E1054" s="49">
        <v>109</v>
      </c>
      <c r="F1054" s="45" t="s">
        <v>1</v>
      </c>
      <c r="G1054" s="125"/>
      <c r="H1054" s="162"/>
      <c r="I1054" s="130"/>
    </row>
    <row r="1055" spans="1:9" s="93" customFormat="1" ht="15" customHeight="1" x14ac:dyDescent="0.25">
      <c r="A1055" s="121">
        <v>421</v>
      </c>
      <c r="B1055" s="133" t="s">
        <v>180</v>
      </c>
      <c r="C1055" s="148">
        <v>16.61</v>
      </c>
      <c r="D1055" s="157">
        <v>2530</v>
      </c>
      <c r="E1055" s="156">
        <v>2760</v>
      </c>
      <c r="F1055" s="121" t="s">
        <v>7</v>
      </c>
      <c r="G1055" s="124" t="s">
        <v>288</v>
      </c>
      <c r="H1055" s="161" t="s">
        <v>271</v>
      </c>
      <c r="I1055" s="129" t="s">
        <v>525</v>
      </c>
    </row>
    <row r="1056" spans="1:9" s="93" customFormat="1" ht="18.75" customHeight="1" x14ac:dyDescent="0.25">
      <c r="A1056" s="121"/>
      <c r="B1056" s="133"/>
      <c r="C1056" s="148"/>
      <c r="D1056" s="158"/>
      <c r="E1056" s="156"/>
      <c r="F1056" s="121"/>
      <c r="G1056" s="125"/>
      <c r="H1056" s="162"/>
      <c r="I1056" s="130"/>
    </row>
    <row r="1057" spans="1:9" s="106" customFormat="1" ht="15" customHeight="1" x14ac:dyDescent="0.25">
      <c r="A1057" s="121">
        <v>422</v>
      </c>
      <c r="B1057" s="133" t="s">
        <v>391</v>
      </c>
      <c r="C1057" s="148">
        <v>3.2</v>
      </c>
      <c r="D1057" s="157">
        <v>2530</v>
      </c>
      <c r="E1057" s="156">
        <v>1300</v>
      </c>
      <c r="F1057" s="121" t="s">
        <v>1</v>
      </c>
      <c r="G1057" s="124" t="s">
        <v>288</v>
      </c>
      <c r="H1057" s="161" t="s">
        <v>271</v>
      </c>
      <c r="I1057" s="129" t="s">
        <v>526</v>
      </c>
    </row>
    <row r="1058" spans="1:9" s="106" customFormat="1" ht="18.75" customHeight="1" x14ac:dyDescent="0.25">
      <c r="A1058" s="121"/>
      <c r="B1058" s="133"/>
      <c r="C1058" s="148"/>
      <c r="D1058" s="158"/>
      <c r="E1058" s="156"/>
      <c r="F1058" s="121"/>
      <c r="G1058" s="125"/>
      <c r="H1058" s="162"/>
      <c r="I1058" s="130"/>
    </row>
    <row r="1059" spans="1:9" s="106" customFormat="1" ht="15" customHeight="1" x14ac:dyDescent="0.25">
      <c r="A1059" s="121">
        <v>423</v>
      </c>
      <c r="B1059" s="133" t="s">
        <v>61</v>
      </c>
      <c r="C1059" s="148">
        <v>4.4000000000000004</v>
      </c>
      <c r="D1059" s="157">
        <v>2530</v>
      </c>
      <c r="E1059" s="156">
        <v>1100</v>
      </c>
      <c r="F1059" s="121" t="s">
        <v>1</v>
      </c>
      <c r="G1059" s="124" t="s">
        <v>288</v>
      </c>
      <c r="H1059" s="161" t="s">
        <v>271</v>
      </c>
      <c r="I1059" s="129" t="s">
        <v>527</v>
      </c>
    </row>
    <row r="1060" spans="1:9" s="106" customFormat="1" ht="18.75" customHeight="1" x14ac:dyDescent="0.25">
      <c r="A1060" s="121"/>
      <c r="B1060" s="133"/>
      <c r="C1060" s="148"/>
      <c r="D1060" s="158"/>
      <c r="E1060" s="156"/>
      <c r="F1060" s="121"/>
      <c r="G1060" s="125"/>
      <c r="H1060" s="162"/>
      <c r="I1060" s="130"/>
    </row>
    <row r="1061" spans="1:9" s="106" customFormat="1" ht="15" customHeight="1" x14ac:dyDescent="0.25">
      <c r="A1061" s="121">
        <v>424</v>
      </c>
      <c r="B1061" s="133" t="s">
        <v>6</v>
      </c>
      <c r="C1061" s="148">
        <v>2.2000000000000002</v>
      </c>
      <c r="D1061" s="157">
        <v>2530</v>
      </c>
      <c r="E1061" s="156">
        <v>660</v>
      </c>
      <c r="F1061" s="121" t="s">
        <v>23</v>
      </c>
      <c r="G1061" s="124" t="s">
        <v>288</v>
      </c>
      <c r="H1061" s="161" t="s">
        <v>271</v>
      </c>
      <c r="I1061" s="129" t="s">
        <v>940</v>
      </c>
    </row>
    <row r="1062" spans="1:9" s="106" customFormat="1" ht="18.75" customHeight="1" x14ac:dyDescent="0.25">
      <c r="A1062" s="121"/>
      <c r="B1062" s="133"/>
      <c r="C1062" s="148"/>
      <c r="D1062" s="158"/>
      <c r="E1062" s="156"/>
      <c r="F1062" s="121"/>
      <c r="G1062" s="125"/>
      <c r="H1062" s="162"/>
      <c r="I1062" s="130"/>
    </row>
    <row r="1063" spans="1:9" s="93" customFormat="1" ht="15" customHeight="1" x14ac:dyDescent="0.25">
      <c r="A1063" s="169" t="s">
        <v>18</v>
      </c>
      <c r="B1063" s="170"/>
      <c r="C1063" s="258">
        <f>SUM(C1041:C1062)</f>
        <v>69.304000000000002</v>
      </c>
      <c r="D1063" s="71"/>
      <c r="E1063" s="53">
        <f>SUM(E1045,E1043,E1061)</f>
        <v>2581</v>
      </c>
      <c r="F1063" s="52" t="s">
        <v>23</v>
      </c>
      <c r="G1063" s="124" t="s">
        <v>271</v>
      </c>
      <c r="H1063" s="215"/>
      <c r="I1063" s="126"/>
    </row>
    <row r="1064" spans="1:9" s="93" customFormat="1" x14ac:dyDescent="0.25">
      <c r="A1064" s="171"/>
      <c r="B1064" s="172"/>
      <c r="C1064" s="258"/>
      <c r="D1064" s="74"/>
      <c r="E1064" s="53">
        <f>SUM(E1041,E1049,E1051,E1053,E1055)</f>
        <v>8893</v>
      </c>
      <c r="F1064" s="52" t="s">
        <v>7</v>
      </c>
      <c r="G1064" s="217"/>
      <c r="H1064" s="218"/>
      <c r="I1064" s="127"/>
    </row>
    <row r="1065" spans="1:9" s="93" customFormat="1" ht="15" customHeight="1" x14ac:dyDescent="0.25">
      <c r="A1065" s="173"/>
      <c r="B1065" s="174"/>
      <c r="C1065" s="258"/>
      <c r="D1065" s="72"/>
      <c r="E1065" s="53">
        <f>SUM(E1044,E1046,E1047,E1052,E1054,E1057,E1059)</f>
        <v>4245</v>
      </c>
      <c r="F1065" s="52" t="s">
        <v>1</v>
      </c>
      <c r="G1065" s="125"/>
      <c r="H1065" s="216"/>
      <c r="I1065" s="128"/>
    </row>
    <row r="1066" spans="1:9" s="93" customFormat="1" ht="28.5" customHeight="1" x14ac:dyDescent="0.25">
      <c r="A1066" s="166" t="s">
        <v>181</v>
      </c>
      <c r="B1066" s="167"/>
      <c r="C1066" s="167"/>
      <c r="D1066" s="167"/>
      <c r="E1066" s="167"/>
      <c r="F1066" s="167"/>
      <c r="G1066" s="167"/>
      <c r="H1066" s="167"/>
      <c r="I1066" s="168"/>
    </row>
    <row r="1067" spans="1:9" s="93" customFormat="1" ht="17.25" customHeight="1" x14ac:dyDescent="0.25">
      <c r="A1067" s="121">
        <v>425</v>
      </c>
      <c r="B1067" s="133" t="s">
        <v>42</v>
      </c>
      <c r="C1067" s="148">
        <v>6.8639999999999999</v>
      </c>
      <c r="D1067" s="157">
        <v>1101</v>
      </c>
      <c r="E1067" s="49">
        <v>846</v>
      </c>
      <c r="F1067" s="45" t="s">
        <v>7</v>
      </c>
      <c r="G1067" s="124" t="s">
        <v>274</v>
      </c>
      <c r="H1067" s="161" t="s">
        <v>271</v>
      </c>
      <c r="I1067" s="129" t="s">
        <v>528</v>
      </c>
    </row>
    <row r="1068" spans="1:9" s="93" customFormat="1" x14ac:dyDescent="0.25">
      <c r="A1068" s="121"/>
      <c r="B1068" s="133"/>
      <c r="C1068" s="148"/>
      <c r="D1068" s="158"/>
      <c r="E1068" s="49">
        <v>1145</v>
      </c>
      <c r="F1068" s="45" t="s">
        <v>1</v>
      </c>
      <c r="G1068" s="125"/>
      <c r="H1068" s="162"/>
      <c r="I1068" s="130"/>
    </row>
    <row r="1069" spans="1:9" s="93" customFormat="1" x14ac:dyDescent="0.25">
      <c r="A1069" s="121">
        <v>426</v>
      </c>
      <c r="B1069" s="133" t="s">
        <v>21</v>
      </c>
      <c r="C1069" s="148">
        <v>5.3159999999999998</v>
      </c>
      <c r="D1069" s="157">
        <v>403</v>
      </c>
      <c r="E1069" s="49">
        <v>1270</v>
      </c>
      <c r="F1069" s="46" t="s">
        <v>1</v>
      </c>
      <c r="G1069" s="124" t="s">
        <v>274</v>
      </c>
      <c r="H1069" s="161" t="s">
        <v>271</v>
      </c>
      <c r="I1069" s="129" t="s">
        <v>576</v>
      </c>
    </row>
    <row r="1070" spans="1:9" s="93" customFormat="1" x14ac:dyDescent="0.25">
      <c r="A1070" s="121"/>
      <c r="B1070" s="133"/>
      <c r="C1070" s="148"/>
      <c r="D1070" s="158"/>
      <c r="E1070" s="49">
        <v>413</v>
      </c>
      <c r="F1070" s="46" t="s">
        <v>7</v>
      </c>
      <c r="G1070" s="125"/>
      <c r="H1070" s="162"/>
      <c r="I1070" s="130"/>
    </row>
    <row r="1071" spans="1:9" s="93" customFormat="1" x14ac:dyDescent="0.25">
      <c r="A1071" s="121">
        <v>427</v>
      </c>
      <c r="B1071" s="133" t="s">
        <v>24</v>
      </c>
      <c r="C1071" s="148">
        <v>2.0739999999999998</v>
      </c>
      <c r="D1071" s="157">
        <v>618</v>
      </c>
      <c r="E1071" s="156">
        <v>618</v>
      </c>
      <c r="F1071" s="147" t="s">
        <v>7</v>
      </c>
      <c r="G1071" s="124" t="s">
        <v>274</v>
      </c>
      <c r="H1071" s="161" t="s">
        <v>271</v>
      </c>
      <c r="I1071" s="129" t="s">
        <v>577</v>
      </c>
    </row>
    <row r="1072" spans="1:9" s="93" customFormat="1" x14ac:dyDescent="0.25">
      <c r="A1072" s="121"/>
      <c r="B1072" s="133"/>
      <c r="C1072" s="148"/>
      <c r="D1072" s="158"/>
      <c r="E1072" s="156"/>
      <c r="F1072" s="147"/>
      <c r="G1072" s="125"/>
      <c r="H1072" s="162"/>
      <c r="I1072" s="130"/>
    </row>
    <row r="1073" spans="1:9" s="93" customFormat="1" x14ac:dyDescent="0.25">
      <c r="A1073" s="121">
        <v>428</v>
      </c>
      <c r="B1073" s="133" t="s">
        <v>40</v>
      </c>
      <c r="C1073" s="148">
        <v>2.0190000000000001</v>
      </c>
      <c r="D1073" s="157">
        <v>533</v>
      </c>
      <c r="E1073" s="49">
        <v>173</v>
      </c>
      <c r="F1073" s="45" t="s">
        <v>1</v>
      </c>
      <c r="G1073" s="124" t="s">
        <v>274</v>
      </c>
      <c r="H1073" s="161" t="s">
        <v>271</v>
      </c>
      <c r="I1073" s="129" t="s">
        <v>578</v>
      </c>
    </row>
    <row r="1074" spans="1:9" s="93" customFormat="1" x14ac:dyDescent="0.25">
      <c r="A1074" s="121"/>
      <c r="B1074" s="133"/>
      <c r="C1074" s="148"/>
      <c r="D1074" s="158"/>
      <c r="E1074" s="49">
        <v>360</v>
      </c>
      <c r="F1074" s="45" t="s">
        <v>7</v>
      </c>
      <c r="G1074" s="125"/>
      <c r="H1074" s="162"/>
      <c r="I1074" s="130"/>
    </row>
    <row r="1075" spans="1:9" s="93" customFormat="1" x14ac:dyDescent="0.25">
      <c r="A1075" s="121">
        <v>429</v>
      </c>
      <c r="B1075" s="133" t="s">
        <v>972</v>
      </c>
      <c r="C1075" s="148">
        <v>1.845</v>
      </c>
      <c r="D1075" s="157">
        <v>533</v>
      </c>
      <c r="E1075" s="156">
        <v>800</v>
      </c>
      <c r="F1075" s="147" t="s">
        <v>1</v>
      </c>
      <c r="G1075" s="124" t="s">
        <v>274</v>
      </c>
      <c r="H1075" s="161" t="s">
        <v>271</v>
      </c>
      <c r="I1075" s="129" t="s">
        <v>1081</v>
      </c>
    </row>
    <row r="1076" spans="1:9" s="93" customFormat="1" x14ac:dyDescent="0.25">
      <c r="A1076" s="121"/>
      <c r="B1076" s="133"/>
      <c r="C1076" s="148"/>
      <c r="D1076" s="158"/>
      <c r="E1076" s="156"/>
      <c r="F1076" s="147"/>
      <c r="G1076" s="125"/>
      <c r="H1076" s="162"/>
      <c r="I1076" s="130"/>
    </row>
    <row r="1077" spans="1:9" s="93" customFormat="1" ht="15" customHeight="1" x14ac:dyDescent="0.25">
      <c r="A1077" s="169" t="s">
        <v>18</v>
      </c>
      <c r="B1077" s="170"/>
      <c r="C1077" s="258">
        <f>SUM(C1067:C1076)</f>
        <v>18.117999999999999</v>
      </c>
      <c r="D1077" s="71"/>
      <c r="E1077" s="53">
        <v>0</v>
      </c>
      <c r="F1077" s="52" t="s">
        <v>23</v>
      </c>
      <c r="G1077" s="124" t="s">
        <v>271</v>
      </c>
      <c r="H1077" s="215"/>
      <c r="I1077" s="126"/>
    </row>
    <row r="1078" spans="1:9" s="93" customFormat="1" x14ac:dyDescent="0.25">
      <c r="A1078" s="171"/>
      <c r="B1078" s="172"/>
      <c r="C1078" s="258"/>
      <c r="D1078" s="74"/>
      <c r="E1078" s="53">
        <f>SUM(E1067,E1070,E1071,E1074)</f>
        <v>2237</v>
      </c>
      <c r="F1078" s="52" t="s">
        <v>7</v>
      </c>
      <c r="G1078" s="217"/>
      <c r="H1078" s="218"/>
      <c r="I1078" s="127"/>
    </row>
    <row r="1079" spans="1:9" s="93" customFormat="1" ht="15" customHeight="1" x14ac:dyDescent="0.25">
      <c r="A1079" s="173"/>
      <c r="B1079" s="174"/>
      <c r="C1079" s="258"/>
      <c r="D1079" s="72"/>
      <c r="E1079" s="53">
        <f>SUM(E1068,E1069,E1073,E1075)</f>
        <v>3388</v>
      </c>
      <c r="F1079" s="52" t="s">
        <v>1</v>
      </c>
      <c r="G1079" s="125"/>
      <c r="H1079" s="216"/>
      <c r="I1079" s="128"/>
    </row>
    <row r="1080" spans="1:9" s="93" customFormat="1" ht="15" customHeight="1" x14ac:dyDescent="0.25">
      <c r="A1080" s="166" t="s">
        <v>182</v>
      </c>
      <c r="B1080" s="167"/>
      <c r="C1080" s="167"/>
      <c r="D1080" s="167"/>
      <c r="E1080" s="167"/>
      <c r="F1080" s="167"/>
      <c r="G1080" s="167"/>
      <c r="H1080" s="167"/>
      <c r="I1080" s="168"/>
    </row>
    <row r="1081" spans="1:9" s="93" customFormat="1" ht="15" customHeight="1" x14ac:dyDescent="0.25">
      <c r="A1081" s="121">
        <v>430</v>
      </c>
      <c r="B1081" s="431" t="s">
        <v>42</v>
      </c>
      <c r="C1081" s="148">
        <v>2.5720000000000001</v>
      </c>
      <c r="D1081" s="55"/>
      <c r="E1081" s="49">
        <v>82</v>
      </c>
      <c r="F1081" s="46" t="s">
        <v>23</v>
      </c>
      <c r="G1081" s="55"/>
      <c r="H1081" s="55"/>
      <c r="I1081" s="71"/>
    </row>
    <row r="1082" spans="1:9" s="93" customFormat="1" ht="15" customHeight="1" x14ac:dyDescent="0.25">
      <c r="A1082" s="121"/>
      <c r="B1082" s="432"/>
      <c r="C1082" s="148"/>
      <c r="D1082" s="180">
        <v>1333</v>
      </c>
      <c r="E1082" s="49">
        <v>483</v>
      </c>
      <c r="F1082" s="46" t="s">
        <v>7</v>
      </c>
      <c r="G1082" s="119" t="s">
        <v>274</v>
      </c>
      <c r="H1082" s="161" t="s">
        <v>271</v>
      </c>
      <c r="I1082" s="129" t="s">
        <v>1082</v>
      </c>
    </row>
    <row r="1083" spans="1:9" s="93" customFormat="1" x14ac:dyDescent="0.25">
      <c r="A1083" s="121"/>
      <c r="B1083" s="433"/>
      <c r="C1083" s="148"/>
      <c r="D1083" s="182"/>
      <c r="E1083" s="49">
        <v>254</v>
      </c>
      <c r="F1083" s="46" t="s">
        <v>1</v>
      </c>
      <c r="G1083" s="120"/>
      <c r="H1083" s="162"/>
      <c r="I1083" s="130"/>
    </row>
    <row r="1084" spans="1:9" s="11" customFormat="1" ht="25.5" customHeight="1" x14ac:dyDescent="0.25">
      <c r="A1084" s="46">
        <v>431</v>
      </c>
      <c r="B1084" s="50" t="s">
        <v>6</v>
      </c>
      <c r="C1084" s="54">
        <v>1.72</v>
      </c>
      <c r="D1084" s="77">
        <v>1455</v>
      </c>
      <c r="E1084" s="49">
        <v>540</v>
      </c>
      <c r="F1084" s="46" t="s">
        <v>1</v>
      </c>
      <c r="G1084" s="46" t="s">
        <v>274</v>
      </c>
      <c r="H1084" s="22" t="s">
        <v>271</v>
      </c>
      <c r="I1084" s="13" t="s">
        <v>1083</v>
      </c>
    </row>
    <row r="1085" spans="1:9" s="93" customFormat="1" ht="15" customHeight="1" x14ac:dyDescent="0.25">
      <c r="A1085" s="169" t="s">
        <v>18</v>
      </c>
      <c r="B1085" s="170"/>
      <c r="C1085" s="258">
        <f>SUM(C1081:C1084)</f>
        <v>4.2919999999999998</v>
      </c>
      <c r="D1085" s="71"/>
      <c r="E1085" s="53">
        <f>SUM(E1081)</f>
        <v>82</v>
      </c>
      <c r="F1085" s="52" t="s">
        <v>23</v>
      </c>
      <c r="G1085" s="124" t="s">
        <v>271</v>
      </c>
      <c r="H1085" s="215"/>
      <c r="I1085" s="126"/>
    </row>
    <row r="1086" spans="1:9" s="93" customFormat="1" x14ac:dyDescent="0.25">
      <c r="A1086" s="171"/>
      <c r="B1086" s="172"/>
      <c r="C1086" s="258"/>
      <c r="D1086" s="72"/>
      <c r="E1086" s="53">
        <f>SUM(E1082)</f>
        <v>483</v>
      </c>
      <c r="F1086" s="52" t="s">
        <v>7</v>
      </c>
      <c r="G1086" s="217"/>
      <c r="H1086" s="218"/>
      <c r="I1086" s="127"/>
    </row>
    <row r="1087" spans="1:9" s="93" customFormat="1" x14ac:dyDescent="0.25">
      <c r="A1087" s="173"/>
      <c r="B1087" s="174"/>
      <c r="C1087" s="258"/>
      <c r="D1087" s="72"/>
      <c r="E1087" s="53">
        <f>SUM(E1083,E1084)</f>
        <v>794</v>
      </c>
      <c r="F1087" s="52" t="s">
        <v>1</v>
      </c>
      <c r="G1087" s="125"/>
      <c r="H1087" s="216"/>
      <c r="I1087" s="128"/>
    </row>
    <row r="1088" spans="1:9" s="93" customFormat="1" ht="21" customHeight="1" x14ac:dyDescent="0.25">
      <c r="A1088" s="166" t="s">
        <v>183</v>
      </c>
      <c r="B1088" s="167"/>
      <c r="C1088" s="167"/>
      <c r="D1088" s="167"/>
      <c r="E1088" s="167"/>
      <c r="F1088" s="167"/>
      <c r="G1088" s="167"/>
      <c r="H1088" s="167"/>
      <c r="I1088" s="168"/>
    </row>
    <row r="1089" spans="1:9" s="93" customFormat="1" x14ac:dyDescent="0.25">
      <c r="A1089" s="121">
        <v>432</v>
      </c>
      <c r="B1089" s="133" t="s">
        <v>184</v>
      </c>
      <c r="C1089" s="159">
        <v>7.6369999999999996</v>
      </c>
      <c r="D1089" s="197" t="s">
        <v>928</v>
      </c>
      <c r="E1089" s="49">
        <v>1252</v>
      </c>
      <c r="F1089" s="45" t="s">
        <v>7</v>
      </c>
      <c r="G1089" s="119" t="s">
        <v>274</v>
      </c>
      <c r="H1089" s="161" t="s">
        <v>271</v>
      </c>
      <c r="I1089" s="129" t="s">
        <v>1084</v>
      </c>
    </row>
    <row r="1090" spans="1:9" s="93" customFormat="1" ht="15" customHeight="1" x14ac:dyDescent="0.25">
      <c r="A1090" s="121"/>
      <c r="B1090" s="133"/>
      <c r="C1090" s="160"/>
      <c r="D1090" s="198"/>
      <c r="E1090" s="49">
        <v>1000</v>
      </c>
      <c r="F1090" s="45" t="s">
        <v>1</v>
      </c>
      <c r="G1090" s="120"/>
      <c r="H1090" s="162"/>
      <c r="I1090" s="130"/>
    </row>
    <row r="1091" spans="1:9" s="93" customFormat="1" ht="15" customHeight="1" x14ac:dyDescent="0.25">
      <c r="A1091" s="169" t="s">
        <v>18</v>
      </c>
      <c r="B1091" s="170"/>
      <c r="C1091" s="258">
        <f>SUM(C1089)</f>
        <v>7.6369999999999996</v>
      </c>
      <c r="D1091" s="71"/>
      <c r="E1091" s="53">
        <v>0</v>
      </c>
      <c r="F1091" s="52" t="s">
        <v>23</v>
      </c>
      <c r="G1091" s="124" t="s">
        <v>271</v>
      </c>
      <c r="H1091" s="215"/>
      <c r="I1091" s="95"/>
    </row>
    <row r="1092" spans="1:9" s="93" customFormat="1" ht="20.25" customHeight="1" x14ac:dyDescent="0.25">
      <c r="A1092" s="171"/>
      <c r="B1092" s="172"/>
      <c r="C1092" s="258"/>
      <c r="D1092" s="72"/>
      <c r="E1092" s="53">
        <f>SUM(E1090)</f>
        <v>1000</v>
      </c>
      <c r="F1092" s="52" t="s">
        <v>1</v>
      </c>
      <c r="G1092" s="217"/>
      <c r="H1092" s="218"/>
      <c r="I1092" s="95"/>
    </row>
    <row r="1093" spans="1:9" s="93" customFormat="1" ht="20.25" customHeight="1" x14ac:dyDescent="0.25">
      <c r="A1093" s="173"/>
      <c r="B1093" s="174"/>
      <c r="C1093" s="258"/>
      <c r="D1093" s="72"/>
      <c r="E1093" s="53">
        <f>SUM(E1089)</f>
        <v>1252</v>
      </c>
      <c r="F1093" s="52" t="s">
        <v>7</v>
      </c>
      <c r="G1093" s="125"/>
      <c r="H1093" s="216"/>
      <c r="I1093" s="95"/>
    </row>
    <row r="1094" spans="1:9" s="93" customFormat="1" ht="31.5" customHeight="1" x14ac:dyDescent="0.25">
      <c r="A1094" s="166" t="s">
        <v>185</v>
      </c>
      <c r="B1094" s="167"/>
      <c r="C1094" s="167"/>
      <c r="D1094" s="167"/>
      <c r="E1094" s="167"/>
      <c r="F1094" s="167"/>
      <c r="G1094" s="167"/>
      <c r="H1094" s="167"/>
      <c r="I1094" s="168"/>
    </row>
    <row r="1095" spans="1:9" s="93" customFormat="1" x14ac:dyDescent="0.25">
      <c r="A1095" s="121">
        <v>433</v>
      </c>
      <c r="B1095" s="133" t="s">
        <v>11</v>
      </c>
      <c r="C1095" s="148">
        <v>4.12</v>
      </c>
      <c r="D1095" s="157">
        <v>1030</v>
      </c>
      <c r="E1095" s="156">
        <v>1030</v>
      </c>
      <c r="F1095" s="147" t="s">
        <v>7</v>
      </c>
      <c r="G1095" s="119" t="s">
        <v>274</v>
      </c>
      <c r="H1095" s="161" t="s">
        <v>271</v>
      </c>
      <c r="I1095" s="129" t="s">
        <v>1085</v>
      </c>
    </row>
    <row r="1096" spans="1:9" s="93" customFormat="1" ht="15" customHeight="1" x14ac:dyDescent="0.25">
      <c r="A1096" s="121"/>
      <c r="B1096" s="133"/>
      <c r="C1096" s="148"/>
      <c r="D1096" s="158"/>
      <c r="E1096" s="156"/>
      <c r="F1096" s="147"/>
      <c r="G1096" s="120"/>
      <c r="H1096" s="162"/>
      <c r="I1096" s="130"/>
    </row>
    <row r="1097" spans="1:9" s="93" customFormat="1" x14ac:dyDescent="0.25">
      <c r="A1097" s="121">
        <v>434</v>
      </c>
      <c r="B1097" s="133" t="s">
        <v>6</v>
      </c>
      <c r="C1097" s="148">
        <v>5.8710000000000004</v>
      </c>
      <c r="D1097" s="157">
        <v>1243</v>
      </c>
      <c r="E1097" s="49">
        <v>296</v>
      </c>
      <c r="F1097" s="45" t="s">
        <v>7</v>
      </c>
      <c r="G1097" s="119" t="s">
        <v>274</v>
      </c>
      <c r="H1097" s="161" t="s">
        <v>271</v>
      </c>
      <c r="I1097" s="129" t="s">
        <v>1086</v>
      </c>
    </row>
    <row r="1098" spans="1:9" s="93" customFormat="1" x14ac:dyDescent="0.25">
      <c r="A1098" s="121"/>
      <c r="B1098" s="133"/>
      <c r="C1098" s="148"/>
      <c r="D1098" s="158"/>
      <c r="E1098" s="49">
        <v>947</v>
      </c>
      <c r="F1098" s="45" t="s">
        <v>23</v>
      </c>
      <c r="G1098" s="120"/>
      <c r="H1098" s="162"/>
      <c r="I1098" s="130"/>
    </row>
    <row r="1099" spans="1:9" s="93" customFormat="1" ht="33" customHeight="1" x14ac:dyDescent="0.25">
      <c r="A1099" s="121">
        <v>435</v>
      </c>
      <c r="B1099" s="133" t="s">
        <v>42</v>
      </c>
      <c r="C1099" s="148">
        <v>2.0049999999999999</v>
      </c>
      <c r="D1099" s="157">
        <v>390</v>
      </c>
      <c r="E1099" s="150">
        <v>390</v>
      </c>
      <c r="F1099" s="117" t="s">
        <v>23</v>
      </c>
      <c r="G1099" s="119" t="s">
        <v>274</v>
      </c>
      <c r="H1099" s="161" t="s">
        <v>271</v>
      </c>
      <c r="I1099" s="129" t="s">
        <v>1087</v>
      </c>
    </row>
    <row r="1100" spans="1:9" s="93" customFormat="1" x14ac:dyDescent="0.25">
      <c r="A1100" s="121"/>
      <c r="B1100" s="133"/>
      <c r="C1100" s="148"/>
      <c r="D1100" s="158"/>
      <c r="E1100" s="151"/>
      <c r="F1100" s="118"/>
      <c r="G1100" s="120"/>
      <c r="H1100" s="162"/>
      <c r="I1100" s="130"/>
    </row>
    <row r="1101" spans="1:9" s="93" customFormat="1" ht="33" customHeight="1" x14ac:dyDescent="0.25">
      <c r="A1101" s="121">
        <v>436</v>
      </c>
      <c r="B1101" s="133" t="s">
        <v>86</v>
      </c>
      <c r="C1101" s="148">
        <v>0.68</v>
      </c>
      <c r="D1101" s="157">
        <v>390</v>
      </c>
      <c r="E1101" s="156">
        <v>400</v>
      </c>
      <c r="F1101" s="147" t="s">
        <v>7</v>
      </c>
      <c r="G1101" s="119" t="s">
        <v>274</v>
      </c>
      <c r="H1101" s="161" t="s">
        <v>271</v>
      </c>
      <c r="I1101" s="129" t="s">
        <v>1088</v>
      </c>
    </row>
    <row r="1102" spans="1:9" s="93" customFormat="1" x14ac:dyDescent="0.25">
      <c r="A1102" s="121"/>
      <c r="B1102" s="133"/>
      <c r="C1102" s="148"/>
      <c r="D1102" s="158"/>
      <c r="E1102" s="156"/>
      <c r="F1102" s="147"/>
      <c r="G1102" s="120"/>
      <c r="H1102" s="162"/>
      <c r="I1102" s="130"/>
    </row>
    <row r="1103" spans="1:9" s="93" customFormat="1" ht="15" customHeight="1" x14ac:dyDescent="0.25">
      <c r="A1103" s="169" t="s">
        <v>18</v>
      </c>
      <c r="B1103" s="200"/>
      <c r="C1103" s="422">
        <f>SUM(C1094:C1101)</f>
        <v>12.675999999999998</v>
      </c>
      <c r="D1103" s="66"/>
      <c r="E1103" s="53">
        <f>SUM(E1095,E1097,E1101)</f>
        <v>1726</v>
      </c>
      <c r="F1103" s="52" t="s">
        <v>7</v>
      </c>
      <c r="G1103" s="206" t="s">
        <v>271</v>
      </c>
      <c r="H1103" s="207"/>
      <c r="I1103" s="95"/>
    </row>
    <row r="1104" spans="1:9" s="93" customFormat="1" ht="15" customHeight="1" x14ac:dyDescent="0.25">
      <c r="A1104" s="173"/>
      <c r="B1104" s="201"/>
      <c r="C1104" s="423"/>
      <c r="D1104" s="66"/>
      <c r="E1104" s="53">
        <f>SUM(E1098,E1099)</f>
        <v>1337</v>
      </c>
      <c r="F1104" s="52" t="s">
        <v>23</v>
      </c>
      <c r="G1104" s="210"/>
      <c r="H1104" s="211"/>
      <c r="I1104" s="95"/>
    </row>
    <row r="1105" spans="1:9" s="93" customFormat="1" ht="15.75" customHeight="1" x14ac:dyDescent="0.25">
      <c r="A1105" s="238" t="s">
        <v>258</v>
      </c>
      <c r="B1105" s="239"/>
      <c r="C1105" s="219">
        <f>SUM(C1103,C1091,C1077,C1085,C1063,C1037)</f>
        <v>153.364</v>
      </c>
      <c r="D1105" s="85"/>
      <c r="E1105" s="84">
        <f>SUM(E1037,E1063,E1077,E1085,E1091,E1104,)</f>
        <v>5675</v>
      </c>
      <c r="F1105" s="52" t="s">
        <v>23</v>
      </c>
      <c r="G1105" s="185">
        <f>SUM(E1107,E1106,E1105)</f>
        <v>41467</v>
      </c>
      <c r="H1105" s="221"/>
      <c r="I1105" s="126"/>
    </row>
    <row r="1106" spans="1:9" s="93" customFormat="1" ht="32.25" customHeight="1" x14ac:dyDescent="0.25">
      <c r="A1106" s="240"/>
      <c r="B1106" s="241"/>
      <c r="C1106" s="219"/>
      <c r="D1106" s="86"/>
      <c r="E1106" s="84">
        <f>SUM(E1103,E1093,E1086,E1078,E1064,E1038)</f>
        <v>19715</v>
      </c>
      <c r="F1106" s="52" t="s">
        <v>7</v>
      </c>
      <c r="G1106" s="187"/>
      <c r="H1106" s="222"/>
      <c r="I1106" s="127"/>
    </row>
    <row r="1107" spans="1:9" s="93" customFormat="1" ht="15.75" x14ac:dyDescent="0.25">
      <c r="A1107" s="242"/>
      <c r="B1107" s="243"/>
      <c r="C1107" s="219"/>
      <c r="D1107" s="87"/>
      <c r="E1107" s="84">
        <f>SUM(E1039,E1065,E1079,E1087,E1092,)</f>
        <v>16077</v>
      </c>
      <c r="F1107" s="52" t="s">
        <v>1</v>
      </c>
      <c r="G1107" s="189"/>
      <c r="H1107" s="223"/>
      <c r="I1107" s="128"/>
    </row>
    <row r="1108" spans="1:9" s="93" customFormat="1" ht="30" customHeight="1" x14ac:dyDescent="0.25">
      <c r="A1108" s="276" t="s">
        <v>260</v>
      </c>
      <c r="B1108" s="277"/>
      <c r="C1108" s="277"/>
      <c r="D1108" s="277"/>
      <c r="E1108" s="277"/>
      <c r="F1108" s="277"/>
      <c r="G1108" s="277"/>
      <c r="H1108" s="277"/>
      <c r="I1108" s="278"/>
    </row>
    <row r="1109" spans="1:9" s="93" customFormat="1" ht="16.5" customHeight="1" x14ac:dyDescent="0.25">
      <c r="A1109" s="166" t="s">
        <v>186</v>
      </c>
      <c r="B1109" s="167"/>
      <c r="C1109" s="167"/>
      <c r="D1109" s="167"/>
      <c r="E1109" s="167"/>
      <c r="F1109" s="167"/>
      <c r="G1109" s="167"/>
      <c r="H1109" s="167"/>
      <c r="I1109" s="168"/>
    </row>
    <row r="1110" spans="1:9" s="93" customFormat="1" ht="24.75" customHeight="1" x14ac:dyDescent="0.25">
      <c r="A1110" s="131">
        <v>437</v>
      </c>
      <c r="B1110" s="145" t="s">
        <v>295</v>
      </c>
      <c r="C1110" s="148">
        <v>39.113</v>
      </c>
      <c r="D1110" s="157">
        <v>6513</v>
      </c>
      <c r="E1110" s="150">
        <v>6613</v>
      </c>
      <c r="F1110" s="117" t="s">
        <v>7</v>
      </c>
      <c r="G1110" s="131" t="s">
        <v>274</v>
      </c>
      <c r="H1110" s="115" t="s">
        <v>346</v>
      </c>
      <c r="I1110" s="129" t="s">
        <v>469</v>
      </c>
    </row>
    <row r="1111" spans="1:9" s="93" customFormat="1" ht="22.5" customHeight="1" x14ac:dyDescent="0.25">
      <c r="A1111" s="132"/>
      <c r="B1111" s="178"/>
      <c r="C1111" s="148"/>
      <c r="D1111" s="199"/>
      <c r="E1111" s="194"/>
      <c r="F1111" s="195"/>
      <c r="G1111" s="132"/>
      <c r="H1111" s="115" t="s">
        <v>347</v>
      </c>
      <c r="I1111" s="165"/>
    </row>
    <row r="1112" spans="1:9" s="93" customFormat="1" ht="22.5" customHeight="1" x14ac:dyDescent="0.25">
      <c r="A1112" s="132"/>
      <c r="B1112" s="178"/>
      <c r="C1112" s="148"/>
      <c r="D1112" s="199"/>
      <c r="E1112" s="194"/>
      <c r="F1112" s="195"/>
      <c r="G1112" s="132"/>
      <c r="H1112" s="115" t="s">
        <v>348</v>
      </c>
      <c r="I1112" s="165"/>
    </row>
    <row r="1113" spans="1:9" s="93" customFormat="1" ht="21" customHeight="1" x14ac:dyDescent="0.25">
      <c r="A1113" s="134"/>
      <c r="B1113" s="146"/>
      <c r="C1113" s="148"/>
      <c r="D1113" s="158"/>
      <c r="E1113" s="151"/>
      <c r="F1113" s="118"/>
      <c r="G1113" s="134"/>
      <c r="H1113" s="115" t="s">
        <v>349</v>
      </c>
      <c r="I1113" s="130"/>
    </row>
    <row r="1114" spans="1:9" s="93" customFormat="1" x14ac:dyDescent="0.25">
      <c r="A1114" s="121">
        <v>438</v>
      </c>
      <c r="B1114" s="133" t="s">
        <v>187</v>
      </c>
      <c r="C1114" s="148">
        <v>5.2930000000000001</v>
      </c>
      <c r="D1114" s="157">
        <v>391</v>
      </c>
      <c r="E1114" s="156">
        <v>1751</v>
      </c>
      <c r="F1114" s="147" t="s">
        <v>1</v>
      </c>
      <c r="G1114" s="119" t="s">
        <v>274</v>
      </c>
      <c r="H1114" s="161" t="s">
        <v>271</v>
      </c>
      <c r="I1114" s="129" t="s">
        <v>470</v>
      </c>
    </row>
    <row r="1115" spans="1:9" s="93" customFormat="1" x14ac:dyDescent="0.25">
      <c r="A1115" s="121"/>
      <c r="B1115" s="133"/>
      <c r="C1115" s="148"/>
      <c r="D1115" s="158"/>
      <c r="E1115" s="156"/>
      <c r="F1115" s="147"/>
      <c r="G1115" s="120"/>
      <c r="H1115" s="162"/>
      <c r="I1115" s="130"/>
    </row>
    <row r="1116" spans="1:9" s="93" customFormat="1" ht="20.25" customHeight="1" x14ac:dyDescent="0.25">
      <c r="A1116" s="121">
        <v>439</v>
      </c>
      <c r="B1116" s="133" t="s">
        <v>2</v>
      </c>
      <c r="C1116" s="148">
        <v>1.258</v>
      </c>
      <c r="D1116" s="157">
        <v>489</v>
      </c>
      <c r="E1116" s="156">
        <v>489</v>
      </c>
      <c r="F1116" s="147" t="s">
        <v>7</v>
      </c>
      <c r="G1116" s="119" t="s">
        <v>274</v>
      </c>
      <c r="H1116" s="161" t="s">
        <v>271</v>
      </c>
      <c r="I1116" s="129" t="s">
        <v>471</v>
      </c>
    </row>
    <row r="1117" spans="1:9" s="93" customFormat="1" x14ac:dyDescent="0.25">
      <c r="A1117" s="121"/>
      <c r="B1117" s="133"/>
      <c r="C1117" s="148"/>
      <c r="D1117" s="158"/>
      <c r="E1117" s="156"/>
      <c r="F1117" s="147"/>
      <c r="G1117" s="120"/>
      <c r="H1117" s="162"/>
      <c r="I1117" s="130"/>
    </row>
    <row r="1118" spans="1:9" s="93" customFormat="1" ht="14.25" customHeight="1" x14ac:dyDescent="0.25">
      <c r="A1118" s="131">
        <v>440</v>
      </c>
      <c r="B1118" s="145" t="s">
        <v>109</v>
      </c>
      <c r="C1118" s="148">
        <v>2.2000000000000002</v>
      </c>
      <c r="D1118" s="157">
        <v>829</v>
      </c>
      <c r="E1118" s="150">
        <v>682</v>
      </c>
      <c r="F1118" s="117" t="s">
        <v>7</v>
      </c>
      <c r="G1118" s="119" t="s">
        <v>274</v>
      </c>
      <c r="H1118" s="161" t="s">
        <v>271</v>
      </c>
      <c r="I1118" s="129" t="s">
        <v>472</v>
      </c>
    </row>
    <row r="1119" spans="1:9" s="93" customFormat="1" x14ac:dyDescent="0.25">
      <c r="A1119" s="132"/>
      <c r="B1119" s="178"/>
      <c r="C1119" s="148"/>
      <c r="D1119" s="199"/>
      <c r="E1119" s="151"/>
      <c r="F1119" s="118"/>
      <c r="G1119" s="196"/>
      <c r="H1119" s="275"/>
      <c r="I1119" s="165"/>
    </row>
    <row r="1120" spans="1:9" s="93" customFormat="1" x14ac:dyDescent="0.25">
      <c r="A1120" s="132"/>
      <c r="B1120" s="178"/>
      <c r="C1120" s="148"/>
      <c r="D1120" s="199"/>
      <c r="E1120" s="150">
        <v>147</v>
      </c>
      <c r="F1120" s="117" t="s">
        <v>1</v>
      </c>
      <c r="G1120" s="196"/>
      <c r="H1120" s="275"/>
      <c r="I1120" s="165"/>
    </row>
    <row r="1121" spans="1:9" s="93" customFormat="1" x14ac:dyDescent="0.25">
      <c r="A1121" s="134"/>
      <c r="B1121" s="146"/>
      <c r="C1121" s="148"/>
      <c r="D1121" s="158"/>
      <c r="E1121" s="151"/>
      <c r="F1121" s="118"/>
      <c r="G1121" s="120"/>
      <c r="H1121" s="162"/>
      <c r="I1121" s="130"/>
    </row>
    <row r="1122" spans="1:9" s="93" customFormat="1" x14ac:dyDescent="0.25">
      <c r="A1122" s="121">
        <v>441</v>
      </c>
      <c r="B1122" s="133" t="s">
        <v>42</v>
      </c>
      <c r="C1122" s="148">
        <v>1.38</v>
      </c>
      <c r="D1122" s="157">
        <v>445</v>
      </c>
      <c r="E1122" s="156">
        <v>704</v>
      </c>
      <c r="F1122" s="147" t="s">
        <v>1</v>
      </c>
      <c r="G1122" s="119" t="s">
        <v>274</v>
      </c>
      <c r="H1122" s="161" t="s">
        <v>271</v>
      </c>
      <c r="I1122" s="129" t="s">
        <v>473</v>
      </c>
    </row>
    <row r="1123" spans="1:9" s="93" customFormat="1" x14ac:dyDescent="0.25">
      <c r="A1123" s="121"/>
      <c r="B1123" s="133"/>
      <c r="C1123" s="148"/>
      <c r="D1123" s="158"/>
      <c r="E1123" s="156"/>
      <c r="F1123" s="147"/>
      <c r="G1123" s="120"/>
      <c r="H1123" s="162"/>
      <c r="I1123" s="165"/>
    </row>
    <row r="1124" spans="1:9" s="93" customFormat="1" x14ac:dyDescent="0.25">
      <c r="A1124" s="121">
        <v>442</v>
      </c>
      <c r="B1124" s="133" t="s">
        <v>45</v>
      </c>
      <c r="C1124" s="148">
        <v>7.375</v>
      </c>
      <c r="D1124" s="157">
        <v>931</v>
      </c>
      <c r="E1124" s="156">
        <v>1500</v>
      </c>
      <c r="F1124" s="147" t="s">
        <v>7</v>
      </c>
      <c r="G1124" s="119" t="s">
        <v>274</v>
      </c>
      <c r="H1124" s="161" t="s">
        <v>271</v>
      </c>
      <c r="I1124" s="129" t="s">
        <v>474</v>
      </c>
    </row>
    <row r="1125" spans="1:9" s="93" customFormat="1" x14ac:dyDescent="0.25">
      <c r="A1125" s="121"/>
      <c r="B1125" s="133"/>
      <c r="C1125" s="148"/>
      <c r="D1125" s="158"/>
      <c r="E1125" s="156"/>
      <c r="F1125" s="147"/>
      <c r="G1125" s="120"/>
      <c r="H1125" s="162"/>
      <c r="I1125" s="165"/>
    </row>
    <row r="1126" spans="1:9" s="93" customFormat="1" ht="15" customHeight="1" x14ac:dyDescent="0.25">
      <c r="A1126" s="169" t="s">
        <v>18</v>
      </c>
      <c r="B1126" s="170"/>
      <c r="C1126" s="258">
        <f>SUM(C1110:C1125)</f>
        <v>56.619000000000007</v>
      </c>
      <c r="D1126" s="71"/>
      <c r="E1126" s="53">
        <f>SUM(E1110,E1116,E1118,E1124)</f>
        <v>9284</v>
      </c>
      <c r="F1126" s="52" t="s">
        <v>7</v>
      </c>
      <c r="G1126" s="124" t="s">
        <v>271</v>
      </c>
      <c r="H1126" s="215"/>
      <c r="I1126" s="126"/>
    </row>
    <row r="1127" spans="1:9" s="93" customFormat="1" x14ac:dyDescent="0.25">
      <c r="A1127" s="173"/>
      <c r="B1127" s="174"/>
      <c r="C1127" s="258"/>
      <c r="D1127" s="72"/>
      <c r="E1127" s="53">
        <f>SUM(E1114,E1120,E1122)</f>
        <v>2602</v>
      </c>
      <c r="F1127" s="52" t="s">
        <v>1</v>
      </c>
      <c r="G1127" s="125"/>
      <c r="H1127" s="216"/>
      <c r="I1127" s="128"/>
    </row>
    <row r="1128" spans="1:9" s="93" customFormat="1" ht="24" customHeight="1" x14ac:dyDescent="0.25">
      <c r="A1128" s="166" t="s">
        <v>188</v>
      </c>
      <c r="B1128" s="167"/>
      <c r="C1128" s="167"/>
      <c r="D1128" s="167"/>
      <c r="E1128" s="167"/>
      <c r="F1128" s="167"/>
      <c r="G1128" s="167"/>
      <c r="H1128" s="167"/>
      <c r="I1128" s="168"/>
    </row>
    <row r="1129" spans="1:9" s="93" customFormat="1" x14ac:dyDescent="0.25">
      <c r="A1129" s="121">
        <v>443</v>
      </c>
      <c r="B1129" s="133" t="s">
        <v>6</v>
      </c>
      <c r="C1129" s="148">
        <v>16.094999999999999</v>
      </c>
      <c r="D1129" s="157">
        <v>3189</v>
      </c>
      <c r="E1129" s="156">
        <v>4928</v>
      </c>
      <c r="F1129" s="147" t="s">
        <v>7</v>
      </c>
      <c r="G1129" s="119" t="s">
        <v>274</v>
      </c>
      <c r="H1129" s="161" t="s">
        <v>271</v>
      </c>
      <c r="I1129" s="129" t="s">
        <v>475</v>
      </c>
    </row>
    <row r="1130" spans="1:9" s="93" customFormat="1" x14ac:dyDescent="0.25">
      <c r="A1130" s="121"/>
      <c r="B1130" s="133"/>
      <c r="C1130" s="148"/>
      <c r="D1130" s="158"/>
      <c r="E1130" s="156"/>
      <c r="F1130" s="147"/>
      <c r="G1130" s="120"/>
      <c r="H1130" s="162"/>
      <c r="I1130" s="130"/>
    </row>
    <row r="1131" spans="1:9" s="93" customFormat="1" x14ac:dyDescent="0.25">
      <c r="A1131" s="121">
        <v>444</v>
      </c>
      <c r="B1131" s="133" t="s">
        <v>8</v>
      </c>
      <c r="C1131" s="148">
        <v>6.93</v>
      </c>
      <c r="D1131" s="157">
        <v>680</v>
      </c>
      <c r="E1131" s="156">
        <v>1980</v>
      </c>
      <c r="F1131" s="147" t="s">
        <v>7</v>
      </c>
      <c r="G1131" s="119" t="s">
        <v>274</v>
      </c>
      <c r="H1131" s="161" t="s">
        <v>271</v>
      </c>
      <c r="I1131" s="129" t="s">
        <v>476</v>
      </c>
    </row>
    <row r="1132" spans="1:9" s="93" customFormat="1" x14ac:dyDescent="0.25">
      <c r="A1132" s="121"/>
      <c r="B1132" s="133"/>
      <c r="C1132" s="148"/>
      <c r="D1132" s="158"/>
      <c r="E1132" s="156"/>
      <c r="F1132" s="147"/>
      <c r="G1132" s="120"/>
      <c r="H1132" s="162"/>
      <c r="I1132" s="130"/>
    </row>
    <row r="1133" spans="1:9" s="93" customFormat="1" x14ac:dyDescent="0.25">
      <c r="A1133" s="121">
        <v>445</v>
      </c>
      <c r="B1133" s="133" t="s">
        <v>110</v>
      </c>
      <c r="C1133" s="148">
        <v>1.2689999999999999</v>
      </c>
      <c r="D1133" s="157">
        <v>464</v>
      </c>
      <c r="E1133" s="156">
        <v>464</v>
      </c>
      <c r="F1133" s="147" t="s">
        <v>1</v>
      </c>
      <c r="G1133" s="119" t="s">
        <v>274</v>
      </c>
      <c r="H1133" s="161" t="s">
        <v>271</v>
      </c>
      <c r="I1133" s="129" t="s">
        <v>477</v>
      </c>
    </row>
    <row r="1134" spans="1:9" s="93" customFormat="1" x14ac:dyDescent="0.25">
      <c r="A1134" s="121"/>
      <c r="B1134" s="133"/>
      <c r="C1134" s="148"/>
      <c r="D1134" s="158"/>
      <c r="E1134" s="156"/>
      <c r="F1134" s="147"/>
      <c r="G1134" s="120"/>
      <c r="H1134" s="162"/>
      <c r="I1134" s="130"/>
    </row>
    <row r="1135" spans="1:9" s="93" customFormat="1" x14ac:dyDescent="0.25">
      <c r="A1135" s="121">
        <v>446</v>
      </c>
      <c r="B1135" s="133" t="s">
        <v>41</v>
      </c>
      <c r="C1135" s="148">
        <v>2.16</v>
      </c>
      <c r="D1135" s="157">
        <v>720</v>
      </c>
      <c r="E1135" s="150">
        <v>720</v>
      </c>
      <c r="F1135" s="117" t="s">
        <v>1</v>
      </c>
      <c r="G1135" s="119" t="s">
        <v>274</v>
      </c>
      <c r="H1135" s="161" t="s">
        <v>271</v>
      </c>
      <c r="I1135" s="129" t="s">
        <v>478</v>
      </c>
    </row>
    <row r="1136" spans="1:9" s="93" customFormat="1" x14ac:dyDescent="0.25">
      <c r="A1136" s="121"/>
      <c r="B1136" s="133"/>
      <c r="C1136" s="148"/>
      <c r="D1136" s="158"/>
      <c r="E1136" s="151"/>
      <c r="F1136" s="118"/>
      <c r="G1136" s="120"/>
      <c r="H1136" s="162"/>
      <c r="I1136" s="130"/>
    </row>
    <row r="1137" spans="1:9" s="93" customFormat="1" ht="15" customHeight="1" x14ac:dyDescent="0.25">
      <c r="A1137" s="121">
        <v>447</v>
      </c>
      <c r="B1137" s="133" t="s">
        <v>129</v>
      </c>
      <c r="C1137" s="148">
        <v>4.9370000000000003</v>
      </c>
      <c r="D1137" s="157">
        <v>877</v>
      </c>
      <c r="E1137" s="150">
        <v>1267</v>
      </c>
      <c r="F1137" s="117" t="s">
        <v>7</v>
      </c>
      <c r="G1137" s="119" t="s">
        <v>274</v>
      </c>
      <c r="H1137" s="161" t="s">
        <v>271</v>
      </c>
      <c r="I1137" s="129" t="s">
        <v>479</v>
      </c>
    </row>
    <row r="1138" spans="1:9" s="93" customFormat="1" x14ac:dyDescent="0.25">
      <c r="A1138" s="121"/>
      <c r="B1138" s="133"/>
      <c r="C1138" s="148"/>
      <c r="D1138" s="158"/>
      <c r="E1138" s="151"/>
      <c r="F1138" s="118"/>
      <c r="G1138" s="120"/>
      <c r="H1138" s="162"/>
      <c r="I1138" s="130"/>
    </row>
    <row r="1139" spans="1:9" s="93" customFormat="1" ht="15" customHeight="1" x14ac:dyDescent="0.25">
      <c r="A1139" s="121">
        <v>448</v>
      </c>
      <c r="B1139" s="133" t="s">
        <v>2</v>
      </c>
      <c r="C1139" s="148">
        <v>2.6749999999999998</v>
      </c>
      <c r="D1139" s="157">
        <v>700</v>
      </c>
      <c r="E1139" s="150">
        <v>1070</v>
      </c>
      <c r="F1139" s="117" t="s">
        <v>1</v>
      </c>
      <c r="G1139" s="119" t="s">
        <v>274</v>
      </c>
      <c r="H1139" s="161" t="s">
        <v>271</v>
      </c>
      <c r="I1139" s="129" t="s">
        <v>480</v>
      </c>
    </row>
    <row r="1140" spans="1:9" s="93" customFormat="1" x14ac:dyDescent="0.25">
      <c r="A1140" s="121"/>
      <c r="B1140" s="133"/>
      <c r="C1140" s="148"/>
      <c r="D1140" s="158"/>
      <c r="E1140" s="151"/>
      <c r="F1140" s="118"/>
      <c r="G1140" s="120"/>
      <c r="H1140" s="162"/>
      <c r="I1140" s="130"/>
    </row>
    <row r="1141" spans="1:9" s="93" customFormat="1" ht="15" customHeight="1" x14ac:dyDescent="0.25">
      <c r="A1141" s="121">
        <v>449</v>
      </c>
      <c r="B1141" s="133" t="s">
        <v>42</v>
      </c>
      <c r="C1141" s="148">
        <v>1.788</v>
      </c>
      <c r="D1141" s="157">
        <v>596</v>
      </c>
      <c r="E1141" s="156">
        <v>596</v>
      </c>
      <c r="F1141" s="121" t="s">
        <v>7</v>
      </c>
      <c r="G1141" s="119" t="s">
        <v>274</v>
      </c>
      <c r="H1141" s="161" t="s">
        <v>271</v>
      </c>
      <c r="I1141" s="129" t="s">
        <v>481</v>
      </c>
    </row>
    <row r="1142" spans="1:9" s="93" customFormat="1" x14ac:dyDescent="0.25">
      <c r="A1142" s="121"/>
      <c r="B1142" s="133"/>
      <c r="C1142" s="148"/>
      <c r="D1142" s="158"/>
      <c r="E1142" s="156"/>
      <c r="F1142" s="121"/>
      <c r="G1142" s="120"/>
      <c r="H1142" s="162"/>
      <c r="I1142" s="130"/>
    </row>
    <row r="1143" spans="1:9" s="93" customFormat="1" ht="15" customHeight="1" x14ac:dyDescent="0.25">
      <c r="A1143" s="121">
        <v>450</v>
      </c>
      <c r="B1143" s="133" t="s">
        <v>11</v>
      </c>
      <c r="C1143" s="148">
        <v>5.875</v>
      </c>
      <c r="D1143" s="157">
        <v>948</v>
      </c>
      <c r="E1143" s="49">
        <v>50</v>
      </c>
      <c r="F1143" s="45" t="s">
        <v>23</v>
      </c>
      <c r="G1143" s="119" t="s">
        <v>274</v>
      </c>
      <c r="H1143" s="161" t="s">
        <v>271</v>
      </c>
      <c r="I1143" s="129" t="s">
        <v>482</v>
      </c>
    </row>
    <row r="1144" spans="1:9" s="93" customFormat="1" ht="23.25" customHeight="1" x14ac:dyDescent="0.25">
      <c r="A1144" s="121"/>
      <c r="B1144" s="133"/>
      <c r="C1144" s="148"/>
      <c r="D1144" s="158"/>
      <c r="E1144" s="49">
        <v>898</v>
      </c>
      <c r="F1144" s="45" t="s">
        <v>7</v>
      </c>
      <c r="G1144" s="120"/>
      <c r="H1144" s="162"/>
      <c r="I1144" s="130"/>
    </row>
    <row r="1145" spans="1:9" s="93" customFormat="1" ht="21.75" customHeight="1" x14ac:dyDescent="0.25">
      <c r="A1145" s="121">
        <v>451</v>
      </c>
      <c r="B1145" s="133" t="s">
        <v>189</v>
      </c>
      <c r="C1145" s="148">
        <v>2.8359999999999999</v>
      </c>
      <c r="D1145" s="157">
        <v>319</v>
      </c>
      <c r="E1145" s="156">
        <v>892</v>
      </c>
      <c r="F1145" s="117" t="s">
        <v>7</v>
      </c>
      <c r="G1145" s="119" t="s">
        <v>274</v>
      </c>
      <c r="H1145" s="161" t="s">
        <v>271</v>
      </c>
      <c r="I1145" s="129" t="s">
        <v>483</v>
      </c>
    </row>
    <row r="1146" spans="1:9" s="93" customFormat="1" ht="25.5" customHeight="1" x14ac:dyDescent="0.25">
      <c r="A1146" s="121"/>
      <c r="B1146" s="133"/>
      <c r="C1146" s="148"/>
      <c r="D1146" s="158"/>
      <c r="E1146" s="156"/>
      <c r="F1146" s="118"/>
      <c r="G1146" s="120"/>
      <c r="H1146" s="162"/>
      <c r="I1146" s="130"/>
    </row>
    <row r="1147" spans="1:9" s="114" customFormat="1" x14ac:dyDescent="0.25">
      <c r="A1147" s="145">
        <v>452</v>
      </c>
      <c r="B1147" s="145" t="s">
        <v>350</v>
      </c>
      <c r="C1147" s="313">
        <v>5.194</v>
      </c>
      <c r="D1147" s="136">
        <v>799</v>
      </c>
      <c r="E1147" s="281">
        <v>799</v>
      </c>
      <c r="F1147" s="249" t="s">
        <v>7</v>
      </c>
      <c r="G1147" s="145" t="s">
        <v>288</v>
      </c>
      <c r="H1147" s="116" t="s">
        <v>351</v>
      </c>
      <c r="I1147" s="143" t="s">
        <v>484</v>
      </c>
    </row>
    <row r="1148" spans="1:9" s="114" customFormat="1" ht="15" customHeight="1" x14ac:dyDescent="0.25">
      <c r="A1148" s="178"/>
      <c r="B1148" s="178"/>
      <c r="C1148" s="313"/>
      <c r="D1148" s="230"/>
      <c r="E1148" s="282"/>
      <c r="F1148" s="250"/>
      <c r="G1148" s="178"/>
      <c r="H1148" s="116" t="s">
        <v>352</v>
      </c>
      <c r="I1148" s="274"/>
    </row>
    <row r="1149" spans="1:9" s="114" customFormat="1" ht="16.5" customHeight="1" x14ac:dyDescent="0.25">
      <c r="A1149" s="146"/>
      <c r="B1149" s="146"/>
      <c r="C1149" s="314"/>
      <c r="D1149" s="137"/>
      <c r="E1149" s="283"/>
      <c r="F1149" s="251"/>
      <c r="G1149" s="146"/>
      <c r="H1149" s="116" t="s">
        <v>353</v>
      </c>
      <c r="I1149" s="144"/>
    </row>
    <row r="1150" spans="1:9" s="93" customFormat="1" x14ac:dyDescent="0.25">
      <c r="A1150" s="131">
        <v>453</v>
      </c>
      <c r="B1150" s="145" t="s">
        <v>66</v>
      </c>
      <c r="C1150" s="244">
        <v>0.4</v>
      </c>
      <c r="D1150" s="157">
        <v>799</v>
      </c>
      <c r="E1150" s="150">
        <v>100</v>
      </c>
      <c r="F1150" s="342" t="s">
        <v>1</v>
      </c>
      <c r="G1150" s="131" t="s">
        <v>288</v>
      </c>
      <c r="H1150" s="424"/>
      <c r="I1150" s="129" t="s">
        <v>485</v>
      </c>
    </row>
    <row r="1151" spans="1:9" s="93" customFormat="1" ht="15" customHeight="1" x14ac:dyDescent="0.25">
      <c r="A1151" s="132"/>
      <c r="B1151" s="178"/>
      <c r="C1151" s="244"/>
      <c r="D1151" s="199"/>
      <c r="E1151" s="194"/>
      <c r="F1151" s="343"/>
      <c r="G1151" s="132"/>
      <c r="H1151" s="429"/>
      <c r="I1151" s="165"/>
    </row>
    <row r="1152" spans="1:9" s="93" customFormat="1" ht="16.5" customHeight="1" x14ac:dyDescent="0.25">
      <c r="A1152" s="134"/>
      <c r="B1152" s="146"/>
      <c r="C1152" s="160"/>
      <c r="D1152" s="158"/>
      <c r="E1152" s="151"/>
      <c r="F1152" s="344"/>
      <c r="G1152" s="134"/>
      <c r="H1152" s="425"/>
      <c r="I1152" s="130"/>
    </row>
    <row r="1153" spans="1:9" s="93" customFormat="1" ht="25.5" customHeight="1" x14ac:dyDescent="0.25">
      <c r="A1153" s="169" t="s">
        <v>18</v>
      </c>
      <c r="B1153" s="200"/>
      <c r="C1153" s="422">
        <f>SUM(C1128:C1151)</f>
        <v>50.158999999999992</v>
      </c>
      <c r="D1153" s="66"/>
      <c r="E1153" s="53">
        <f>SUM(E1143)</f>
        <v>50</v>
      </c>
      <c r="F1153" s="52" t="s">
        <v>23</v>
      </c>
      <c r="G1153" s="206" t="s">
        <v>271</v>
      </c>
      <c r="H1153" s="207"/>
      <c r="I1153" s="126"/>
    </row>
    <row r="1154" spans="1:9" s="93" customFormat="1" ht="25.5" customHeight="1" x14ac:dyDescent="0.25">
      <c r="A1154" s="171"/>
      <c r="B1154" s="204"/>
      <c r="C1154" s="428"/>
      <c r="D1154" s="66"/>
      <c r="E1154" s="53">
        <f>SUM(E1147,E1145,E1144,E1141,E1129,E1131,E1137)</f>
        <v>11360</v>
      </c>
      <c r="F1154" s="52" t="s">
        <v>7</v>
      </c>
      <c r="G1154" s="208"/>
      <c r="H1154" s="209"/>
      <c r="I1154" s="127"/>
    </row>
    <row r="1155" spans="1:9" s="93" customFormat="1" ht="25.5" customHeight="1" x14ac:dyDescent="0.25">
      <c r="A1155" s="173"/>
      <c r="B1155" s="201"/>
      <c r="C1155" s="423"/>
      <c r="D1155" s="66"/>
      <c r="E1155" s="53">
        <f>SUM(E1133,E1135,E1139,E1150)</f>
        <v>2354</v>
      </c>
      <c r="F1155" s="52" t="s">
        <v>1</v>
      </c>
      <c r="G1155" s="210"/>
      <c r="H1155" s="211"/>
      <c r="I1155" s="128"/>
    </row>
    <row r="1156" spans="1:9" s="93" customFormat="1" ht="15" customHeight="1" x14ac:dyDescent="0.25">
      <c r="A1156" s="166" t="s">
        <v>190</v>
      </c>
      <c r="B1156" s="167"/>
      <c r="C1156" s="167"/>
      <c r="D1156" s="167"/>
      <c r="E1156" s="167"/>
      <c r="F1156" s="167"/>
      <c r="G1156" s="167"/>
      <c r="H1156" s="167"/>
      <c r="I1156" s="168"/>
    </row>
    <row r="1157" spans="1:9" s="93" customFormat="1" ht="15" customHeight="1" x14ac:dyDescent="0.25">
      <c r="A1157" s="121">
        <v>454</v>
      </c>
      <c r="B1157" s="133" t="s">
        <v>6</v>
      </c>
      <c r="C1157" s="148">
        <v>3.3639999999999999</v>
      </c>
      <c r="D1157" s="157">
        <v>295</v>
      </c>
      <c r="E1157" s="156">
        <v>295</v>
      </c>
      <c r="F1157" s="147" t="s">
        <v>7</v>
      </c>
      <c r="G1157" s="119" t="s">
        <v>274</v>
      </c>
      <c r="H1157" s="161" t="s">
        <v>271</v>
      </c>
      <c r="I1157" s="129" t="s">
        <v>486</v>
      </c>
    </row>
    <row r="1158" spans="1:9" s="93" customFormat="1" x14ac:dyDescent="0.25">
      <c r="A1158" s="121"/>
      <c r="B1158" s="133"/>
      <c r="C1158" s="148"/>
      <c r="D1158" s="158"/>
      <c r="E1158" s="156"/>
      <c r="F1158" s="147"/>
      <c r="G1158" s="120"/>
      <c r="H1158" s="162"/>
      <c r="I1158" s="165"/>
    </row>
    <row r="1159" spans="1:9" s="93" customFormat="1" ht="15" customHeight="1" x14ac:dyDescent="0.25">
      <c r="A1159" s="121">
        <v>455</v>
      </c>
      <c r="B1159" s="133" t="s">
        <v>191</v>
      </c>
      <c r="C1159" s="148">
        <v>0.80500000000000005</v>
      </c>
      <c r="D1159" s="157">
        <v>230</v>
      </c>
      <c r="E1159" s="156">
        <v>230</v>
      </c>
      <c r="F1159" s="147" t="s">
        <v>7</v>
      </c>
      <c r="G1159" s="119" t="s">
        <v>274</v>
      </c>
      <c r="H1159" s="161" t="s">
        <v>271</v>
      </c>
      <c r="I1159" s="129" t="s">
        <v>487</v>
      </c>
    </row>
    <row r="1160" spans="1:9" s="93" customFormat="1" x14ac:dyDescent="0.25">
      <c r="A1160" s="121"/>
      <c r="B1160" s="133"/>
      <c r="C1160" s="148"/>
      <c r="D1160" s="158"/>
      <c r="E1160" s="156"/>
      <c r="F1160" s="147"/>
      <c r="G1160" s="120"/>
      <c r="H1160" s="162"/>
      <c r="I1160" s="165"/>
    </row>
    <row r="1161" spans="1:9" s="93" customFormat="1" x14ac:dyDescent="0.25">
      <c r="A1161" s="121">
        <v>456</v>
      </c>
      <c r="B1161" s="133" t="s">
        <v>192</v>
      </c>
      <c r="C1161" s="148">
        <v>1.3520000000000001</v>
      </c>
      <c r="D1161" s="157">
        <v>269</v>
      </c>
      <c r="E1161" s="156">
        <v>269</v>
      </c>
      <c r="F1161" s="147" t="s">
        <v>7</v>
      </c>
      <c r="G1161" s="119" t="s">
        <v>274</v>
      </c>
      <c r="H1161" s="161" t="s">
        <v>271</v>
      </c>
      <c r="I1161" s="129" t="s">
        <v>488</v>
      </c>
    </row>
    <row r="1162" spans="1:9" s="93" customFormat="1" x14ac:dyDescent="0.25">
      <c r="A1162" s="121"/>
      <c r="B1162" s="133"/>
      <c r="C1162" s="148"/>
      <c r="D1162" s="158"/>
      <c r="E1162" s="156"/>
      <c r="F1162" s="147"/>
      <c r="G1162" s="120"/>
      <c r="H1162" s="162"/>
      <c r="I1162" s="165"/>
    </row>
    <row r="1163" spans="1:9" s="93" customFormat="1" x14ac:dyDescent="0.25">
      <c r="A1163" s="121">
        <v>457</v>
      </c>
      <c r="B1163" s="133" t="s">
        <v>71</v>
      </c>
      <c r="C1163" s="148">
        <v>1.173</v>
      </c>
      <c r="D1163" s="157">
        <v>341</v>
      </c>
      <c r="E1163" s="49">
        <v>185</v>
      </c>
      <c r="F1163" s="45" t="s">
        <v>7</v>
      </c>
      <c r="G1163" s="119" t="s">
        <v>274</v>
      </c>
      <c r="H1163" s="161" t="s">
        <v>271</v>
      </c>
      <c r="I1163" s="129" t="s">
        <v>489</v>
      </c>
    </row>
    <row r="1164" spans="1:9" s="93" customFormat="1" x14ac:dyDescent="0.25">
      <c r="A1164" s="121"/>
      <c r="B1164" s="133"/>
      <c r="C1164" s="148"/>
      <c r="D1164" s="158"/>
      <c r="E1164" s="49">
        <v>156</v>
      </c>
      <c r="F1164" s="45" t="s">
        <v>1</v>
      </c>
      <c r="G1164" s="120"/>
      <c r="H1164" s="162"/>
      <c r="I1164" s="165"/>
    </row>
    <row r="1165" spans="1:9" s="93" customFormat="1" ht="15" customHeight="1" x14ac:dyDescent="0.25">
      <c r="A1165" s="121">
        <v>458</v>
      </c>
      <c r="B1165" s="133" t="s">
        <v>49</v>
      </c>
      <c r="C1165" s="148">
        <v>1.379</v>
      </c>
      <c r="D1165" s="157">
        <v>333</v>
      </c>
      <c r="E1165" s="150">
        <v>333</v>
      </c>
      <c r="F1165" s="117" t="s">
        <v>7</v>
      </c>
      <c r="G1165" s="119" t="s">
        <v>274</v>
      </c>
      <c r="H1165" s="161" t="s">
        <v>271</v>
      </c>
      <c r="I1165" s="129" t="s">
        <v>490</v>
      </c>
    </row>
    <row r="1166" spans="1:9" s="93" customFormat="1" x14ac:dyDescent="0.25">
      <c r="A1166" s="121"/>
      <c r="B1166" s="133"/>
      <c r="C1166" s="148"/>
      <c r="D1166" s="158"/>
      <c r="E1166" s="151"/>
      <c r="F1166" s="118"/>
      <c r="G1166" s="120"/>
      <c r="H1166" s="162"/>
      <c r="I1166" s="165"/>
    </row>
    <row r="1167" spans="1:9" s="93" customFormat="1" ht="15" customHeight="1" x14ac:dyDescent="0.25">
      <c r="A1167" s="121">
        <v>459</v>
      </c>
      <c r="B1167" s="133" t="s">
        <v>42</v>
      </c>
      <c r="C1167" s="148">
        <v>1.028</v>
      </c>
      <c r="D1167" s="157">
        <v>381</v>
      </c>
      <c r="E1167" s="49">
        <v>200</v>
      </c>
      <c r="F1167" s="45" t="s">
        <v>7</v>
      </c>
      <c r="G1167" s="119" t="s">
        <v>274</v>
      </c>
      <c r="H1167" s="161" t="s">
        <v>271</v>
      </c>
      <c r="I1167" s="129" t="s">
        <v>491</v>
      </c>
    </row>
    <row r="1168" spans="1:9" s="93" customFormat="1" x14ac:dyDescent="0.25">
      <c r="A1168" s="121"/>
      <c r="B1168" s="133"/>
      <c r="C1168" s="148"/>
      <c r="D1168" s="158"/>
      <c r="E1168" s="49">
        <v>181</v>
      </c>
      <c r="F1168" s="45" t="s">
        <v>1</v>
      </c>
      <c r="G1168" s="120"/>
      <c r="H1168" s="162"/>
      <c r="I1168" s="165"/>
    </row>
    <row r="1169" spans="1:9" s="94" customFormat="1" ht="15" customHeight="1" x14ac:dyDescent="0.25">
      <c r="A1169" s="121">
        <v>460</v>
      </c>
      <c r="B1169" s="121" t="s">
        <v>83</v>
      </c>
      <c r="C1169" s="148">
        <v>3.2280000000000002</v>
      </c>
      <c r="D1169" s="163"/>
      <c r="E1169" s="156">
        <v>1030</v>
      </c>
      <c r="F1169" s="117" t="s">
        <v>1</v>
      </c>
      <c r="G1169" s="119" t="s">
        <v>274</v>
      </c>
      <c r="H1169" s="152" t="s">
        <v>271</v>
      </c>
      <c r="I1169" s="129" t="s">
        <v>492</v>
      </c>
    </row>
    <row r="1170" spans="1:9" s="94" customFormat="1" x14ac:dyDescent="0.25">
      <c r="A1170" s="121"/>
      <c r="B1170" s="121"/>
      <c r="C1170" s="148"/>
      <c r="D1170" s="164"/>
      <c r="E1170" s="156"/>
      <c r="F1170" s="118"/>
      <c r="G1170" s="120"/>
      <c r="H1170" s="153"/>
      <c r="I1170" s="165"/>
    </row>
    <row r="1171" spans="1:9" s="93" customFormat="1" ht="15" customHeight="1" x14ac:dyDescent="0.25">
      <c r="A1171" s="121">
        <v>461</v>
      </c>
      <c r="B1171" s="133" t="s">
        <v>193</v>
      </c>
      <c r="C1171" s="148">
        <v>0.26300000000000001</v>
      </c>
      <c r="D1171" s="157">
        <v>105</v>
      </c>
      <c r="E1171" s="156">
        <v>105</v>
      </c>
      <c r="F1171" s="147" t="s">
        <v>1</v>
      </c>
      <c r="G1171" s="119" t="s">
        <v>274</v>
      </c>
      <c r="H1171" s="161" t="s">
        <v>271</v>
      </c>
      <c r="I1171" s="129" t="s">
        <v>493</v>
      </c>
    </row>
    <row r="1172" spans="1:9" s="93" customFormat="1" x14ac:dyDescent="0.25">
      <c r="A1172" s="121"/>
      <c r="B1172" s="133"/>
      <c r="C1172" s="148"/>
      <c r="D1172" s="158"/>
      <c r="E1172" s="156"/>
      <c r="F1172" s="147"/>
      <c r="G1172" s="120"/>
      <c r="H1172" s="162"/>
      <c r="I1172" s="165"/>
    </row>
    <row r="1173" spans="1:9" s="93" customFormat="1" ht="15" customHeight="1" x14ac:dyDescent="0.25">
      <c r="A1173" s="169" t="s">
        <v>18</v>
      </c>
      <c r="B1173" s="170"/>
      <c r="C1173" s="258">
        <f>SUM(C1156:C1171)</f>
        <v>12.592000000000001</v>
      </c>
      <c r="D1173" s="66"/>
      <c r="E1173" s="53">
        <f>SUM(E1157,E1159,E1161,E1163,E1165,E1167)</f>
        <v>1512</v>
      </c>
      <c r="F1173" s="52" t="s">
        <v>7</v>
      </c>
      <c r="G1173" s="154" t="s">
        <v>271</v>
      </c>
      <c r="H1173" s="279"/>
      <c r="I1173" s="95"/>
    </row>
    <row r="1174" spans="1:9" s="93" customFormat="1" ht="15" customHeight="1" x14ac:dyDescent="0.25">
      <c r="A1174" s="173"/>
      <c r="B1174" s="174"/>
      <c r="C1174" s="258"/>
      <c r="D1174" s="66"/>
      <c r="E1174" s="53">
        <f>SUM(E1164,E1168,E1169,E1171)</f>
        <v>1472</v>
      </c>
      <c r="F1174" s="52" t="s">
        <v>1</v>
      </c>
      <c r="G1174" s="154" t="s">
        <v>271</v>
      </c>
      <c r="H1174" s="279"/>
      <c r="I1174" s="95"/>
    </row>
    <row r="1175" spans="1:9" s="93" customFormat="1" ht="24.75" customHeight="1" x14ac:dyDescent="0.25">
      <c r="A1175" s="166" t="s">
        <v>194</v>
      </c>
      <c r="B1175" s="167"/>
      <c r="C1175" s="167"/>
      <c r="D1175" s="167"/>
      <c r="E1175" s="167"/>
      <c r="F1175" s="167"/>
      <c r="G1175" s="167"/>
      <c r="H1175" s="167"/>
      <c r="I1175" s="168"/>
    </row>
    <row r="1176" spans="1:9" s="96" customFormat="1" ht="15" customHeight="1" x14ac:dyDescent="0.25">
      <c r="A1176" s="121">
        <v>462</v>
      </c>
      <c r="B1176" s="133" t="s">
        <v>6</v>
      </c>
      <c r="C1176" s="148">
        <v>0.65500000000000003</v>
      </c>
      <c r="D1176" s="157">
        <v>262</v>
      </c>
      <c r="E1176" s="150">
        <v>262</v>
      </c>
      <c r="F1176" s="117" t="s">
        <v>7</v>
      </c>
      <c r="G1176" s="119" t="s">
        <v>274</v>
      </c>
      <c r="H1176" s="122" t="s">
        <v>271</v>
      </c>
      <c r="I1176" s="131" t="s">
        <v>494</v>
      </c>
    </row>
    <row r="1177" spans="1:9" s="96" customFormat="1" x14ac:dyDescent="0.25">
      <c r="A1177" s="121"/>
      <c r="B1177" s="133"/>
      <c r="C1177" s="148"/>
      <c r="D1177" s="158"/>
      <c r="E1177" s="151"/>
      <c r="F1177" s="118"/>
      <c r="G1177" s="120"/>
      <c r="H1177" s="123"/>
      <c r="I1177" s="132"/>
    </row>
    <row r="1178" spans="1:9" s="96" customFormat="1" ht="15.75" customHeight="1" x14ac:dyDescent="0.25">
      <c r="A1178" s="121">
        <v>463</v>
      </c>
      <c r="B1178" s="133" t="s">
        <v>41</v>
      </c>
      <c r="C1178" s="148">
        <v>6.8339999999999996</v>
      </c>
      <c r="D1178" s="157">
        <v>1507</v>
      </c>
      <c r="E1178" s="150">
        <v>2372</v>
      </c>
      <c r="F1178" s="117" t="s">
        <v>7</v>
      </c>
      <c r="G1178" s="119" t="s">
        <v>274</v>
      </c>
      <c r="H1178" s="122" t="s">
        <v>271</v>
      </c>
      <c r="I1178" s="131" t="s">
        <v>495</v>
      </c>
    </row>
    <row r="1179" spans="1:9" s="96" customFormat="1" x14ac:dyDescent="0.25">
      <c r="A1179" s="121"/>
      <c r="B1179" s="133"/>
      <c r="C1179" s="148"/>
      <c r="D1179" s="199"/>
      <c r="E1179" s="194"/>
      <c r="F1179" s="195"/>
      <c r="G1179" s="196"/>
      <c r="H1179" s="280"/>
      <c r="I1179" s="132"/>
    </row>
    <row r="1180" spans="1:9" s="96" customFormat="1" x14ac:dyDescent="0.25">
      <c r="A1180" s="121"/>
      <c r="B1180" s="133"/>
      <c r="C1180" s="148"/>
      <c r="D1180" s="158"/>
      <c r="E1180" s="151"/>
      <c r="F1180" s="118"/>
      <c r="G1180" s="120"/>
      <c r="H1180" s="123"/>
      <c r="I1180" s="134"/>
    </row>
    <row r="1181" spans="1:9" s="96" customFormat="1" x14ac:dyDescent="0.25">
      <c r="A1181" s="131">
        <v>464</v>
      </c>
      <c r="B1181" s="133" t="s">
        <v>8</v>
      </c>
      <c r="C1181" s="148">
        <v>5.2910000000000004</v>
      </c>
      <c r="D1181" s="157">
        <v>1468</v>
      </c>
      <c r="E1181" s="150">
        <v>1468</v>
      </c>
      <c r="F1181" s="117" t="s">
        <v>7</v>
      </c>
      <c r="G1181" s="119" t="s">
        <v>274</v>
      </c>
      <c r="H1181" s="122" t="s">
        <v>271</v>
      </c>
      <c r="I1181" s="131" t="s">
        <v>496</v>
      </c>
    </row>
    <row r="1182" spans="1:9" s="96" customFormat="1" x14ac:dyDescent="0.25">
      <c r="A1182" s="134"/>
      <c r="B1182" s="133"/>
      <c r="C1182" s="148"/>
      <c r="D1182" s="158"/>
      <c r="E1182" s="151"/>
      <c r="F1182" s="118"/>
      <c r="G1182" s="120"/>
      <c r="H1182" s="123"/>
      <c r="I1182" s="132"/>
    </row>
    <row r="1183" spans="1:9" s="96" customFormat="1" x14ac:dyDescent="0.25">
      <c r="A1183" s="131">
        <v>465</v>
      </c>
      <c r="B1183" s="133" t="s">
        <v>195</v>
      </c>
      <c r="C1183" s="148">
        <v>2.3279999999999998</v>
      </c>
      <c r="D1183" s="157">
        <v>776</v>
      </c>
      <c r="E1183" s="156">
        <v>776</v>
      </c>
      <c r="F1183" s="147" t="s">
        <v>7</v>
      </c>
      <c r="G1183" s="119" t="s">
        <v>274</v>
      </c>
      <c r="H1183" s="122" t="s">
        <v>271</v>
      </c>
      <c r="I1183" s="131" t="s">
        <v>497</v>
      </c>
    </row>
    <row r="1184" spans="1:9" s="96" customFormat="1" ht="15" customHeight="1" x14ac:dyDescent="0.25">
      <c r="A1184" s="134"/>
      <c r="B1184" s="133"/>
      <c r="C1184" s="148"/>
      <c r="D1184" s="158"/>
      <c r="E1184" s="156"/>
      <c r="F1184" s="147"/>
      <c r="G1184" s="120"/>
      <c r="H1184" s="123"/>
      <c r="I1184" s="132"/>
    </row>
    <row r="1185" spans="1:14" s="96" customFormat="1" ht="15" customHeight="1" x14ac:dyDescent="0.25">
      <c r="A1185" s="131">
        <v>466</v>
      </c>
      <c r="B1185" s="133" t="s">
        <v>11</v>
      </c>
      <c r="C1185" s="148">
        <v>3.0379999999999998</v>
      </c>
      <c r="D1185" s="157">
        <v>1163</v>
      </c>
      <c r="E1185" s="156">
        <v>1163</v>
      </c>
      <c r="F1185" s="121" t="s">
        <v>7</v>
      </c>
      <c r="G1185" s="119" t="s">
        <v>274</v>
      </c>
      <c r="H1185" s="122" t="s">
        <v>271</v>
      </c>
      <c r="I1185" s="131" t="s">
        <v>498</v>
      </c>
    </row>
    <row r="1186" spans="1:14" s="96" customFormat="1" x14ac:dyDescent="0.25">
      <c r="A1186" s="134"/>
      <c r="B1186" s="133"/>
      <c r="C1186" s="148"/>
      <c r="D1186" s="158"/>
      <c r="E1186" s="156"/>
      <c r="F1186" s="121"/>
      <c r="G1186" s="120"/>
      <c r="H1186" s="123"/>
      <c r="I1186" s="132"/>
    </row>
    <row r="1187" spans="1:14" s="96" customFormat="1" ht="15" customHeight="1" x14ac:dyDescent="0.25">
      <c r="A1187" s="131">
        <v>467</v>
      </c>
      <c r="B1187" s="133" t="s">
        <v>189</v>
      </c>
      <c r="C1187" s="148">
        <v>1.6579999999999999</v>
      </c>
      <c r="D1187" s="157">
        <v>382</v>
      </c>
      <c r="E1187" s="156">
        <v>382</v>
      </c>
      <c r="F1187" s="147" t="s">
        <v>7</v>
      </c>
      <c r="G1187" s="119" t="s">
        <v>274</v>
      </c>
      <c r="H1187" s="122" t="s">
        <v>271</v>
      </c>
      <c r="I1187" s="131" t="s">
        <v>499</v>
      </c>
    </row>
    <row r="1188" spans="1:14" s="96" customFormat="1" x14ac:dyDescent="0.25">
      <c r="A1188" s="134"/>
      <c r="B1188" s="133"/>
      <c r="C1188" s="148"/>
      <c r="D1188" s="158"/>
      <c r="E1188" s="156"/>
      <c r="F1188" s="147"/>
      <c r="G1188" s="120"/>
      <c r="H1188" s="123"/>
      <c r="I1188" s="132"/>
    </row>
    <row r="1189" spans="1:14" s="97" customFormat="1" ht="18" customHeight="1" x14ac:dyDescent="0.25">
      <c r="A1189" s="131">
        <v>468</v>
      </c>
      <c r="B1189" s="121" t="s">
        <v>196</v>
      </c>
      <c r="C1189" s="148">
        <v>7.0990000000000002</v>
      </c>
      <c r="D1189" s="163"/>
      <c r="E1189" s="156">
        <v>1387</v>
      </c>
      <c r="F1189" s="121" t="s">
        <v>7</v>
      </c>
      <c r="G1189" s="119" t="s">
        <v>274</v>
      </c>
      <c r="H1189" s="175" t="s">
        <v>271</v>
      </c>
      <c r="I1189" s="131" t="s">
        <v>500</v>
      </c>
      <c r="J1189" s="386"/>
      <c r="K1189" s="387"/>
      <c r="L1189" s="387"/>
      <c r="M1189" s="387"/>
      <c r="N1189" s="387"/>
    </row>
    <row r="1190" spans="1:14" s="97" customFormat="1" ht="18.75" customHeight="1" x14ac:dyDescent="0.25">
      <c r="A1190" s="134"/>
      <c r="B1190" s="121"/>
      <c r="C1190" s="148"/>
      <c r="D1190" s="164"/>
      <c r="E1190" s="156"/>
      <c r="F1190" s="121"/>
      <c r="G1190" s="120"/>
      <c r="H1190" s="176"/>
      <c r="I1190" s="132"/>
      <c r="J1190" s="386"/>
      <c r="K1190" s="387"/>
      <c r="L1190" s="387"/>
      <c r="M1190" s="387"/>
      <c r="N1190" s="387"/>
    </row>
    <row r="1191" spans="1:14" s="97" customFormat="1" ht="18" customHeight="1" x14ac:dyDescent="0.25">
      <c r="A1191" s="131">
        <v>469</v>
      </c>
      <c r="B1191" s="121" t="s">
        <v>998</v>
      </c>
      <c r="C1191" s="148">
        <v>0.57999999999999996</v>
      </c>
      <c r="D1191" s="163"/>
      <c r="E1191" s="156">
        <v>108</v>
      </c>
      <c r="F1191" s="121" t="s">
        <v>7</v>
      </c>
      <c r="G1191" s="119" t="s">
        <v>274</v>
      </c>
      <c r="H1191" s="175" t="s">
        <v>271</v>
      </c>
      <c r="I1191" s="131" t="s">
        <v>501</v>
      </c>
      <c r="J1191" s="386"/>
      <c r="K1191" s="387"/>
      <c r="L1191" s="387"/>
      <c r="M1191" s="387"/>
      <c r="N1191" s="387"/>
    </row>
    <row r="1192" spans="1:14" s="97" customFormat="1" ht="18.75" customHeight="1" x14ac:dyDescent="0.25">
      <c r="A1192" s="134"/>
      <c r="B1192" s="121"/>
      <c r="C1192" s="148"/>
      <c r="D1192" s="164"/>
      <c r="E1192" s="156"/>
      <c r="F1192" s="121"/>
      <c r="G1192" s="120"/>
      <c r="H1192" s="176"/>
      <c r="I1192" s="132"/>
      <c r="J1192" s="386"/>
      <c r="K1192" s="387"/>
      <c r="L1192" s="387"/>
      <c r="M1192" s="387"/>
      <c r="N1192" s="387"/>
    </row>
    <row r="1193" spans="1:14" s="96" customFormat="1" ht="15" customHeight="1" x14ac:dyDescent="0.25">
      <c r="A1193" s="220" t="s">
        <v>18</v>
      </c>
      <c r="B1193" s="220"/>
      <c r="C1193" s="28">
        <f>SUM(C1176:C1192)</f>
        <v>27.483000000000001</v>
      </c>
      <c r="D1193" s="66"/>
      <c r="E1193" s="53">
        <f>SUM(E1176,E1178,E1181,E1183,E1185,E1187,E1189,E1191)</f>
        <v>7918</v>
      </c>
      <c r="F1193" s="52" t="s">
        <v>7</v>
      </c>
      <c r="G1193" s="154" t="s">
        <v>271</v>
      </c>
      <c r="H1193" s="279"/>
      <c r="I1193" s="98"/>
    </row>
    <row r="1194" spans="1:14" s="93" customFormat="1" ht="15" customHeight="1" x14ac:dyDescent="0.25">
      <c r="A1194" s="166" t="s">
        <v>197</v>
      </c>
      <c r="B1194" s="167"/>
      <c r="C1194" s="167"/>
      <c r="D1194" s="167"/>
      <c r="E1194" s="167"/>
      <c r="F1194" s="167"/>
      <c r="G1194" s="167"/>
      <c r="H1194" s="167"/>
      <c r="I1194" s="168"/>
    </row>
    <row r="1195" spans="1:14" s="93" customFormat="1" ht="15" customHeight="1" x14ac:dyDescent="0.25">
      <c r="A1195" s="121">
        <v>470</v>
      </c>
      <c r="B1195" s="133" t="s">
        <v>4</v>
      </c>
      <c r="C1195" s="148">
        <v>3.03</v>
      </c>
      <c r="D1195" s="157">
        <v>960</v>
      </c>
      <c r="E1195" s="150">
        <v>960</v>
      </c>
      <c r="F1195" s="117" t="s">
        <v>7</v>
      </c>
      <c r="G1195" s="119" t="s">
        <v>274</v>
      </c>
      <c r="H1195" s="161" t="s">
        <v>271</v>
      </c>
      <c r="I1195" s="129" t="s">
        <v>502</v>
      </c>
    </row>
    <row r="1196" spans="1:14" s="93" customFormat="1" x14ac:dyDescent="0.25">
      <c r="A1196" s="121"/>
      <c r="B1196" s="133"/>
      <c r="C1196" s="148"/>
      <c r="D1196" s="158"/>
      <c r="E1196" s="151"/>
      <c r="F1196" s="118"/>
      <c r="G1196" s="120"/>
      <c r="H1196" s="162"/>
      <c r="I1196" s="165"/>
    </row>
    <row r="1197" spans="1:14" s="93" customFormat="1" ht="16.5" customHeight="1" x14ac:dyDescent="0.25">
      <c r="A1197" s="121">
        <v>471</v>
      </c>
      <c r="B1197" s="133" t="s">
        <v>21</v>
      </c>
      <c r="C1197" s="148">
        <v>0.76200000000000001</v>
      </c>
      <c r="D1197" s="157">
        <v>254</v>
      </c>
      <c r="E1197" s="150">
        <v>254</v>
      </c>
      <c r="F1197" s="117" t="s">
        <v>7</v>
      </c>
      <c r="G1197" s="119" t="s">
        <v>274</v>
      </c>
      <c r="H1197" s="161" t="s">
        <v>271</v>
      </c>
      <c r="I1197" s="129" t="s">
        <v>1089</v>
      </c>
    </row>
    <row r="1198" spans="1:14" s="93" customFormat="1" x14ac:dyDescent="0.25">
      <c r="A1198" s="121"/>
      <c r="B1198" s="133"/>
      <c r="C1198" s="148"/>
      <c r="D1198" s="158"/>
      <c r="E1198" s="151"/>
      <c r="F1198" s="118"/>
      <c r="G1198" s="120"/>
      <c r="H1198" s="162"/>
      <c r="I1198" s="165"/>
    </row>
    <row r="1199" spans="1:14" s="93" customFormat="1" x14ac:dyDescent="0.25">
      <c r="A1199" s="121">
        <v>472</v>
      </c>
      <c r="B1199" s="133" t="s">
        <v>122</v>
      </c>
      <c r="C1199" s="148">
        <v>1.623</v>
      </c>
      <c r="D1199" s="157">
        <v>649</v>
      </c>
      <c r="E1199" s="156">
        <v>649</v>
      </c>
      <c r="F1199" s="117" t="s">
        <v>7</v>
      </c>
      <c r="G1199" s="119" t="s">
        <v>274</v>
      </c>
      <c r="H1199" s="161" t="s">
        <v>271</v>
      </c>
      <c r="I1199" s="129" t="s">
        <v>503</v>
      </c>
    </row>
    <row r="1200" spans="1:14" s="93" customFormat="1" x14ac:dyDescent="0.25">
      <c r="A1200" s="121"/>
      <c r="B1200" s="133"/>
      <c r="C1200" s="148"/>
      <c r="D1200" s="158"/>
      <c r="E1200" s="156"/>
      <c r="F1200" s="118"/>
      <c r="G1200" s="120"/>
      <c r="H1200" s="162"/>
      <c r="I1200" s="165"/>
    </row>
    <row r="1201" spans="1:9" s="93" customFormat="1" ht="15" customHeight="1" x14ac:dyDescent="0.25">
      <c r="A1201" s="166" t="s">
        <v>18</v>
      </c>
      <c r="B1201" s="167"/>
      <c r="C1201" s="28">
        <f>SUM(C1195:C1200)</f>
        <v>5.415</v>
      </c>
      <c r="D1201" s="66"/>
      <c r="E1201" s="53">
        <f>SUM(E1195,E1197,E1199)</f>
        <v>1863</v>
      </c>
      <c r="F1201" s="52" t="s">
        <v>7</v>
      </c>
      <c r="G1201" s="154" t="s">
        <v>271</v>
      </c>
      <c r="H1201" s="279"/>
      <c r="I1201" s="95"/>
    </row>
    <row r="1202" spans="1:9" s="93" customFormat="1" ht="15" customHeight="1" x14ac:dyDescent="0.25">
      <c r="A1202" s="166" t="s">
        <v>198</v>
      </c>
      <c r="B1202" s="167"/>
      <c r="C1202" s="167"/>
      <c r="D1202" s="167"/>
      <c r="E1202" s="167"/>
      <c r="F1202" s="167"/>
      <c r="G1202" s="167"/>
      <c r="H1202" s="167"/>
      <c r="I1202" s="168"/>
    </row>
    <row r="1203" spans="1:9" s="93" customFormat="1" ht="13.5" customHeight="1" x14ac:dyDescent="0.25">
      <c r="A1203" s="121">
        <v>473</v>
      </c>
      <c r="B1203" s="133" t="s">
        <v>20</v>
      </c>
      <c r="C1203" s="148">
        <v>12.680999999999999</v>
      </c>
      <c r="D1203" s="157">
        <v>2234</v>
      </c>
      <c r="E1203" s="156">
        <v>2234</v>
      </c>
      <c r="F1203" s="147" t="s">
        <v>7</v>
      </c>
      <c r="G1203" s="119" t="s">
        <v>274</v>
      </c>
      <c r="H1203" s="161" t="s">
        <v>271</v>
      </c>
      <c r="I1203" s="129" t="s">
        <v>504</v>
      </c>
    </row>
    <row r="1204" spans="1:9" s="93" customFormat="1" x14ac:dyDescent="0.25">
      <c r="A1204" s="121"/>
      <c r="B1204" s="133"/>
      <c r="C1204" s="148"/>
      <c r="D1204" s="158"/>
      <c r="E1204" s="156"/>
      <c r="F1204" s="147"/>
      <c r="G1204" s="120"/>
      <c r="H1204" s="162"/>
      <c r="I1204" s="165"/>
    </row>
    <row r="1205" spans="1:9" s="93" customFormat="1" x14ac:dyDescent="0.25">
      <c r="A1205" s="121">
        <v>474</v>
      </c>
      <c r="B1205" s="133" t="s">
        <v>191</v>
      </c>
      <c r="C1205" s="148">
        <v>1.4530000000000001</v>
      </c>
      <c r="D1205" s="157">
        <v>301</v>
      </c>
      <c r="E1205" s="156">
        <v>581</v>
      </c>
      <c r="F1205" s="147" t="s">
        <v>1</v>
      </c>
      <c r="G1205" s="119" t="s">
        <v>274</v>
      </c>
      <c r="H1205" s="161" t="s">
        <v>271</v>
      </c>
      <c r="I1205" s="129" t="s">
        <v>505</v>
      </c>
    </row>
    <row r="1206" spans="1:9" s="93" customFormat="1" ht="29.25" customHeight="1" x14ac:dyDescent="0.25">
      <c r="A1206" s="121"/>
      <c r="B1206" s="133"/>
      <c r="C1206" s="148"/>
      <c r="D1206" s="158"/>
      <c r="E1206" s="156"/>
      <c r="F1206" s="147"/>
      <c r="G1206" s="120"/>
      <c r="H1206" s="162"/>
      <c r="I1206" s="165"/>
    </row>
    <row r="1207" spans="1:9" s="93" customFormat="1" x14ac:dyDescent="0.25">
      <c r="A1207" s="121">
        <v>475</v>
      </c>
      <c r="B1207" s="133" t="s">
        <v>9</v>
      </c>
      <c r="C1207" s="148">
        <v>2.9470000000000001</v>
      </c>
      <c r="D1207" s="157">
        <v>612</v>
      </c>
      <c r="E1207" s="156">
        <v>842</v>
      </c>
      <c r="F1207" s="147" t="s">
        <v>7</v>
      </c>
      <c r="G1207" s="119" t="s">
        <v>274</v>
      </c>
      <c r="H1207" s="161" t="s">
        <v>271</v>
      </c>
      <c r="I1207" s="129" t="s">
        <v>506</v>
      </c>
    </row>
    <row r="1208" spans="1:9" s="93" customFormat="1" x14ac:dyDescent="0.25">
      <c r="A1208" s="121"/>
      <c r="B1208" s="133"/>
      <c r="C1208" s="148"/>
      <c r="D1208" s="158"/>
      <c r="E1208" s="156"/>
      <c r="F1208" s="147"/>
      <c r="G1208" s="120"/>
      <c r="H1208" s="162"/>
      <c r="I1208" s="165"/>
    </row>
    <row r="1209" spans="1:9" s="93" customFormat="1" x14ac:dyDescent="0.25">
      <c r="A1209" s="121">
        <v>476</v>
      </c>
      <c r="B1209" s="133" t="s">
        <v>3</v>
      </c>
      <c r="C1209" s="148">
        <v>1.7669999999999999</v>
      </c>
      <c r="D1209" s="157">
        <v>340</v>
      </c>
      <c r="E1209" s="156">
        <v>564</v>
      </c>
      <c r="F1209" s="147" t="s">
        <v>7</v>
      </c>
      <c r="G1209" s="119" t="s">
        <v>274</v>
      </c>
      <c r="H1209" s="161" t="s">
        <v>271</v>
      </c>
      <c r="I1209" s="129" t="s">
        <v>507</v>
      </c>
    </row>
    <row r="1210" spans="1:9" s="93" customFormat="1" x14ac:dyDescent="0.25">
      <c r="A1210" s="121"/>
      <c r="B1210" s="133"/>
      <c r="C1210" s="148"/>
      <c r="D1210" s="158"/>
      <c r="E1210" s="156"/>
      <c r="F1210" s="147"/>
      <c r="G1210" s="120"/>
      <c r="H1210" s="162"/>
      <c r="I1210" s="165"/>
    </row>
    <row r="1211" spans="1:9" s="93" customFormat="1" x14ac:dyDescent="0.25">
      <c r="A1211" s="121">
        <v>477</v>
      </c>
      <c r="B1211" s="133" t="s">
        <v>189</v>
      </c>
      <c r="C1211" s="148">
        <v>0.72299999999999998</v>
      </c>
      <c r="D1211" s="157">
        <v>527</v>
      </c>
      <c r="E1211" s="156">
        <v>527</v>
      </c>
      <c r="F1211" s="147" t="s">
        <v>1</v>
      </c>
      <c r="G1211" s="119" t="s">
        <v>274</v>
      </c>
      <c r="H1211" s="161" t="s">
        <v>271</v>
      </c>
      <c r="I1211" s="129" t="s">
        <v>1090</v>
      </c>
    </row>
    <row r="1212" spans="1:9" s="93" customFormat="1" x14ac:dyDescent="0.25">
      <c r="A1212" s="121"/>
      <c r="B1212" s="133"/>
      <c r="C1212" s="148"/>
      <c r="D1212" s="158"/>
      <c r="E1212" s="156"/>
      <c r="F1212" s="147"/>
      <c r="G1212" s="120"/>
      <c r="H1212" s="162"/>
      <c r="I1212" s="165"/>
    </row>
    <row r="1213" spans="1:9" s="93" customFormat="1" x14ac:dyDescent="0.25">
      <c r="A1213" s="121">
        <v>478</v>
      </c>
      <c r="B1213" s="133" t="s">
        <v>975</v>
      </c>
      <c r="C1213" s="148">
        <v>0.625</v>
      </c>
      <c r="D1213" s="157">
        <v>527</v>
      </c>
      <c r="E1213" s="156">
        <v>527</v>
      </c>
      <c r="F1213" s="147" t="s">
        <v>1</v>
      </c>
      <c r="G1213" s="119" t="s">
        <v>274</v>
      </c>
      <c r="H1213" s="161" t="s">
        <v>271</v>
      </c>
      <c r="I1213" s="129" t="s">
        <v>1091</v>
      </c>
    </row>
    <row r="1214" spans="1:9" s="93" customFormat="1" x14ac:dyDescent="0.25">
      <c r="A1214" s="121"/>
      <c r="B1214" s="133"/>
      <c r="C1214" s="148"/>
      <c r="D1214" s="158"/>
      <c r="E1214" s="156"/>
      <c r="F1214" s="147"/>
      <c r="G1214" s="120"/>
      <c r="H1214" s="162"/>
      <c r="I1214" s="165"/>
    </row>
    <row r="1215" spans="1:9" s="93" customFormat="1" x14ac:dyDescent="0.25">
      <c r="A1215" s="121">
        <v>479</v>
      </c>
      <c r="B1215" s="145" t="s">
        <v>49</v>
      </c>
      <c r="C1215" s="148">
        <v>0.37</v>
      </c>
      <c r="D1215" s="157">
        <v>527</v>
      </c>
      <c r="E1215" s="156">
        <v>360</v>
      </c>
      <c r="F1215" s="147" t="s">
        <v>1</v>
      </c>
      <c r="G1215" s="119" t="s">
        <v>274</v>
      </c>
      <c r="H1215" s="161" t="s">
        <v>271</v>
      </c>
      <c r="I1215" s="129" t="s">
        <v>1145</v>
      </c>
    </row>
    <row r="1216" spans="1:9" s="93" customFormat="1" x14ac:dyDescent="0.25">
      <c r="A1216" s="121"/>
      <c r="B1216" s="146"/>
      <c r="C1216" s="148"/>
      <c r="D1216" s="158"/>
      <c r="E1216" s="156"/>
      <c r="F1216" s="147"/>
      <c r="G1216" s="120"/>
      <c r="H1216" s="162"/>
      <c r="I1216" s="165"/>
    </row>
    <row r="1217" spans="1:9" s="93" customFormat="1" x14ac:dyDescent="0.25">
      <c r="A1217" s="121">
        <v>480</v>
      </c>
      <c r="B1217" s="145" t="s">
        <v>1144</v>
      </c>
      <c r="C1217" s="148">
        <v>0.28999999999999998</v>
      </c>
      <c r="D1217" s="157">
        <v>527</v>
      </c>
      <c r="E1217" s="156">
        <v>279</v>
      </c>
      <c r="F1217" s="147" t="s">
        <v>1</v>
      </c>
      <c r="G1217" s="119" t="s">
        <v>274</v>
      </c>
      <c r="H1217" s="161" t="s">
        <v>271</v>
      </c>
      <c r="I1217" s="129" t="s">
        <v>1146</v>
      </c>
    </row>
    <row r="1218" spans="1:9" s="93" customFormat="1" x14ac:dyDescent="0.25">
      <c r="A1218" s="121"/>
      <c r="B1218" s="146"/>
      <c r="C1218" s="148"/>
      <c r="D1218" s="158"/>
      <c r="E1218" s="156"/>
      <c r="F1218" s="147"/>
      <c r="G1218" s="120"/>
      <c r="H1218" s="162"/>
      <c r="I1218" s="165"/>
    </row>
    <row r="1219" spans="1:9" s="93" customFormat="1" x14ac:dyDescent="0.25">
      <c r="A1219" s="121">
        <v>481</v>
      </c>
      <c r="B1219" s="145" t="s">
        <v>43</v>
      </c>
      <c r="C1219" s="148">
        <v>0.57999999999999996</v>
      </c>
      <c r="D1219" s="157">
        <v>527</v>
      </c>
      <c r="E1219" s="156">
        <v>580</v>
      </c>
      <c r="F1219" s="147" t="s">
        <v>1</v>
      </c>
      <c r="G1219" s="119" t="s">
        <v>274</v>
      </c>
      <c r="H1219" s="161" t="s">
        <v>271</v>
      </c>
      <c r="I1219" s="129" t="s">
        <v>1147</v>
      </c>
    </row>
    <row r="1220" spans="1:9" s="93" customFormat="1" x14ac:dyDescent="0.25">
      <c r="A1220" s="121"/>
      <c r="B1220" s="146"/>
      <c r="C1220" s="148"/>
      <c r="D1220" s="158"/>
      <c r="E1220" s="156"/>
      <c r="F1220" s="147"/>
      <c r="G1220" s="120"/>
      <c r="H1220" s="162"/>
      <c r="I1220" s="165"/>
    </row>
    <row r="1221" spans="1:9" s="114" customFormat="1" x14ac:dyDescent="0.25">
      <c r="A1221" s="121">
        <v>482</v>
      </c>
      <c r="B1221" s="145" t="s">
        <v>1143</v>
      </c>
      <c r="C1221" s="135">
        <v>0.25</v>
      </c>
      <c r="D1221" s="136">
        <v>527</v>
      </c>
      <c r="E1221" s="138">
        <v>180</v>
      </c>
      <c r="F1221" s="133" t="s">
        <v>1</v>
      </c>
      <c r="G1221" s="139" t="s">
        <v>274</v>
      </c>
      <c r="H1221" s="183" t="s">
        <v>271</v>
      </c>
      <c r="I1221" s="143" t="s">
        <v>1148</v>
      </c>
    </row>
    <row r="1222" spans="1:9" s="114" customFormat="1" x14ac:dyDescent="0.25">
      <c r="A1222" s="121"/>
      <c r="B1222" s="146"/>
      <c r="C1222" s="135"/>
      <c r="D1222" s="137"/>
      <c r="E1222" s="138"/>
      <c r="F1222" s="133"/>
      <c r="G1222" s="140"/>
      <c r="H1222" s="184"/>
      <c r="I1222" s="274"/>
    </row>
    <row r="1223" spans="1:9" s="93" customFormat="1" ht="15" customHeight="1" x14ac:dyDescent="0.25">
      <c r="A1223" s="169" t="s">
        <v>18</v>
      </c>
      <c r="B1223" s="200"/>
      <c r="C1223" s="422">
        <f>SUM(C1202:C1221)</f>
        <v>21.685999999999996</v>
      </c>
      <c r="D1223" s="66"/>
      <c r="E1223" s="53">
        <f>SUM(E1203,E1207,E1209)</f>
        <v>3640</v>
      </c>
      <c r="F1223" s="52" t="s">
        <v>7</v>
      </c>
      <c r="G1223" s="154" t="s">
        <v>271</v>
      </c>
      <c r="H1223" s="279"/>
      <c r="I1223" s="95"/>
    </row>
    <row r="1224" spans="1:9" s="93" customFormat="1" ht="15" customHeight="1" x14ac:dyDescent="0.25">
      <c r="A1224" s="173"/>
      <c r="B1224" s="201"/>
      <c r="C1224" s="423"/>
      <c r="D1224" s="66"/>
      <c r="E1224" s="53">
        <f>SUM(E1,203,E1219,E1221,E1205,E1211,E1213,E1215,E1217)</f>
        <v>3237</v>
      </c>
      <c r="F1224" s="52" t="s">
        <v>1</v>
      </c>
      <c r="G1224" s="154" t="s">
        <v>271</v>
      </c>
      <c r="H1224" s="279"/>
      <c r="I1224" s="95"/>
    </row>
    <row r="1225" spans="1:9" s="93" customFormat="1" ht="18" customHeight="1" x14ac:dyDescent="0.25">
      <c r="A1225" s="238" t="s">
        <v>261</v>
      </c>
      <c r="B1225" s="239"/>
      <c r="C1225" s="219">
        <f>SUM(C1223,C1201,C1193,C1173,C1153,C1126)</f>
        <v>173.95400000000001</v>
      </c>
      <c r="D1225" s="85"/>
      <c r="E1225" s="84">
        <f>SUM(E1153)</f>
        <v>50</v>
      </c>
      <c r="F1225" s="52" t="s">
        <v>23</v>
      </c>
      <c r="G1225" s="185">
        <f>SUM(E1225,E1226,E1227)</f>
        <v>45292</v>
      </c>
      <c r="H1225" s="221"/>
      <c r="I1225" s="126"/>
    </row>
    <row r="1226" spans="1:9" s="93" customFormat="1" ht="21" customHeight="1" x14ac:dyDescent="0.25">
      <c r="A1226" s="240"/>
      <c r="B1226" s="241"/>
      <c r="C1226" s="219"/>
      <c r="D1226" s="86"/>
      <c r="E1226" s="84">
        <f>SUM(E1223,E1201,E1173,E1193,E1154,E1126)</f>
        <v>35577</v>
      </c>
      <c r="F1226" s="52" t="s">
        <v>7</v>
      </c>
      <c r="G1226" s="187"/>
      <c r="H1226" s="222"/>
      <c r="I1226" s="127"/>
    </row>
    <row r="1227" spans="1:9" s="93" customFormat="1" ht="15.75" x14ac:dyDescent="0.25">
      <c r="A1227" s="242"/>
      <c r="B1227" s="243"/>
      <c r="C1227" s="219"/>
      <c r="D1227" s="87"/>
      <c r="E1227" s="84">
        <f>SUM(E1224,E1174,E1155,E1127)</f>
        <v>9665</v>
      </c>
      <c r="F1227" s="52" t="s">
        <v>1</v>
      </c>
      <c r="G1227" s="189"/>
      <c r="H1227" s="223"/>
      <c r="I1227" s="128"/>
    </row>
    <row r="1228" spans="1:9" s="93" customFormat="1" ht="24" customHeight="1" x14ac:dyDescent="0.25">
      <c r="A1228" s="276" t="s">
        <v>270</v>
      </c>
      <c r="B1228" s="277"/>
      <c r="C1228" s="277"/>
      <c r="D1228" s="277"/>
      <c r="E1228" s="277"/>
      <c r="F1228" s="277"/>
      <c r="G1228" s="277"/>
      <c r="H1228" s="277"/>
      <c r="I1228" s="278"/>
    </row>
    <row r="1229" spans="1:9" s="93" customFormat="1" ht="15" customHeight="1" x14ac:dyDescent="0.25">
      <c r="A1229" s="191" t="s">
        <v>199</v>
      </c>
      <c r="B1229" s="192"/>
      <c r="C1229" s="192"/>
      <c r="D1229" s="192"/>
      <c r="E1229" s="192"/>
      <c r="F1229" s="192"/>
      <c r="G1229" s="192"/>
      <c r="H1229" s="192"/>
      <c r="I1229" s="193"/>
    </row>
    <row r="1230" spans="1:9" s="93" customFormat="1" ht="15" customHeight="1" x14ac:dyDescent="0.25">
      <c r="A1230" s="121">
        <v>483</v>
      </c>
      <c r="B1230" s="133" t="s">
        <v>2</v>
      </c>
      <c r="C1230" s="148">
        <v>5.298</v>
      </c>
      <c r="D1230" s="157">
        <v>1433</v>
      </c>
      <c r="E1230" s="49">
        <v>1433</v>
      </c>
      <c r="F1230" s="45" t="s">
        <v>7</v>
      </c>
      <c r="G1230" s="119" t="s">
        <v>274</v>
      </c>
      <c r="H1230" s="161" t="s">
        <v>271</v>
      </c>
      <c r="I1230" s="129" t="s">
        <v>455</v>
      </c>
    </row>
    <row r="1231" spans="1:9" s="93" customFormat="1" x14ac:dyDescent="0.25">
      <c r="A1231" s="121"/>
      <c r="B1231" s="133"/>
      <c r="C1231" s="148"/>
      <c r="D1231" s="158"/>
      <c r="E1231" s="49">
        <v>275</v>
      </c>
      <c r="F1231" s="45" t="s">
        <v>1</v>
      </c>
      <c r="G1231" s="120"/>
      <c r="H1231" s="162"/>
      <c r="I1231" s="130"/>
    </row>
    <row r="1232" spans="1:9" s="93" customFormat="1" x14ac:dyDescent="0.25">
      <c r="A1232" s="121">
        <v>484</v>
      </c>
      <c r="B1232" s="133" t="s">
        <v>40</v>
      </c>
      <c r="C1232" s="148">
        <v>8.6120000000000001</v>
      </c>
      <c r="D1232" s="157">
        <v>2206</v>
      </c>
      <c r="E1232" s="49">
        <v>2032</v>
      </c>
      <c r="F1232" s="45" t="s">
        <v>7</v>
      </c>
      <c r="G1232" s="119" t="s">
        <v>274</v>
      </c>
      <c r="H1232" s="161" t="s">
        <v>271</v>
      </c>
      <c r="I1232" s="129" t="s">
        <v>456</v>
      </c>
    </row>
    <row r="1233" spans="1:9" s="93" customFormat="1" ht="14.25" customHeight="1" x14ac:dyDescent="0.25">
      <c r="A1233" s="121"/>
      <c r="B1233" s="133"/>
      <c r="C1233" s="148"/>
      <c r="D1233" s="158"/>
      <c r="E1233" s="49">
        <v>174</v>
      </c>
      <c r="F1233" s="45" t="s">
        <v>1</v>
      </c>
      <c r="G1233" s="120"/>
      <c r="H1233" s="162"/>
      <c r="I1233" s="130"/>
    </row>
    <row r="1234" spans="1:9" s="93" customFormat="1" x14ac:dyDescent="0.25">
      <c r="A1234" s="121">
        <v>485</v>
      </c>
      <c r="B1234" s="133" t="s">
        <v>200</v>
      </c>
      <c r="C1234" s="148">
        <v>1.369</v>
      </c>
      <c r="D1234" s="157">
        <v>400</v>
      </c>
      <c r="E1234" s="156">
        <v>400</v>
      </c>
      <c r="F1234" s="147" t="s">
        <v>1</v>
      </c>
      <c r="G1234" s="119" t="s">
        <v>274</v>
      </c>
      <c r="H1234" s="161" t="s">
        <v>271</v>
      </c>
      <c r="I1234" s="129" t="s">
        <v>457</v>
      </c>
    </row>
    <row r="1235" spans="1:9" s="93" customFormat="1" x14ac:dyDescent="0.25">
      <c r="A1235" s="121"/>
      <c r="B1235" s="133"/>
      <c r="C1235" s="148"/>
      <c r="D1235" s="158"/>
      <c r="E1235" s="156"/>
      <c r="F1235" s="147"/>
      <c r="G1235" s="120"/>
      <c r="H1235" s="162"/>
      <c r="I1235" s="130"/>
    </row>
    <row r="1236" spans="1:9" s="93" customFormat="1" ht="18" customHeight="1" x14ac:dyDescent="0.25">
      <c r="A1236" s="121">
        <v>486</v>
      </c>
      <c r="B1236" s="133" t="s">
        <v>56</v>
      </c>
      <c r="C1236" s="148">
        <v>7.1130000000000004</v>
      </c>
      <c r="D1236" s="77">
        <v>863</v>
      </c>
      <c r="E1236" s="150">
        <v>1629</v>
      </c>
      <c r="F1236" s="117" t="s">
        <v>1</v>
      </c>
      <c r="G1236" s="119" t="s">
        <v>274</v>
      </c>
      <c r="H1236" s="161" t="s">
        <v>271</v>
      </c>
      <c r="I1236" s="129" t="s">
        <v>458</v>
      </c>
    </row>
    <row r="1237" spans="1:9" s="93" customFormat="1" x14ac:dyDescent="0.25">
      <c r="A1237" s="121"/>
      <c r="B1237" s="133"/>
      <c r="C1237" s="148"/>
      <c r="D1237" s="77">
        <v>407</v>
      </c>
      <c r="E1237" s="151"/>
      <c r="F1237" s="118"/>
      <c r="G1237" s="120"/>
      <c r="H1237" s="162"/>
      <c r="I1237" s="130"/>
    </row>
    <row r="1238" spans="1:9" s="93" customFormat="1" ht="15" customHeight="1" x14ac:dyDescent="0.25">
      <c r="A1238" s="169" t="s">
        <v>18</v>
      </c>
      <c r="B1238" s="170"/>
      <c r="C1238" s="258">
        <f>SUM(C1230:C1237)</f>
        <v>22.391999999999999</v>
      </c>
      <c r="D1238" s="71"/>
      <c r="E1238" s="53">
        <f>SUM(E1230,E1232)</f>
        <v>3465</v>
      </c>
      <c r="F1238" s="52" t="s">
        <v>7</v>
      </c>
      <c r="G1238" s="124" t="s">
        <v>271</v>
      </c>
      <c r="H1238" s="215"/>
      <c r="I1238" s="126"/>
    </row>
    <row r="1239" spans="1:9" s="93" customFormat="1" x14ac:dyDescent="0.25">
      <c r="A1239" s="173"/>
      <c r="B1239" s="174"/>
      <c r="C1239" s="258"/>
      <c r="D1239" s="72"/>
      <c r="E1239" s="53">
        <f>SUM(E1231,E1233,E1234,E1236)</f>
        <v>2478</v>
      </c>
      <c r="F1239" s="52" t="s">
        <v>1</v>
      </c>
      <c r="G1239" s="125"/>
      <c r="H1239" s="216"/>
      <c r="I1239" s="128"/>
    </row>
    <row r="1240" spans="1:9" s="93" customFormat="1" ht="25.5" customHeight="1" x14ac:dyDescent="0.25">
      <c r="A1240" s="166" t="s">
        <v>201</v>
      </c>
      <c r="B1240" s="167"/>
      <c r="C1240" s="167"/>
      <c r="D1240" s="167"/>
      <c r="E1240" s="167"/>
      <c r="F1240" s="167"/>
      <c r="G1240" s="167"/>
      <c r="H1240" s="167"/>
      <c r="I1240" s="168"/>
    </row>
    <row r="1241" spans="1:9" s="93" customFormat="1" x14ac:dyDescent="0.25">
      <c r="A1241" s="121">
        <v>487</v>
      </c>
      <c r="B1241" s="133" t="s">
        <v>202</v>
      </c>
      <c r="C1241" s="148">
        <v>1.3759999999999999</v>
      </c>
      <c r="D1241" s="157">
        <v>269</v>
      </c>
      <c r="E1241" s="156">
        <v>269</v>
      </c>
      <c r="F1241" s="147" t="s">
        <v>23</v>
      </c>
      <c r="G1241" s="119" t="s">
        <v>274</v>
      </c>
      <c r="H1241" s="161" t="s">
        <v>271</v>
      </c>
      <c r="I1241" s="129" t="s">
        <v>459</v>
      </c>
    </row>
    <row r="1242" spans="1:9" s="93" customFormat="1" x14ac:dyDescent="0.25">
      <c r="A1242" s="121"/>
      <c r="B1242" s="133"/>
      <c r="C1242" s="148"/>
      <c r="D1242" s="158"/>
      <c r="E1242" s="156"/>
      <c r="F1242" s="147"/>
      <c r="G1242" s="120"/>
      <c r="H1242" s="162"/>
      <c r="I1242" s="130"/>
    </row>
    <row r="1243" spans="1:9" s="93" customFormat="1" x14ac:dyDescent="0.25">
      <c r="A1243" s="121">
        <v>488</v>
      </c>
      <c r="B1243" s="133" t="s">
        <v>0</v>
      </c>
      <c r="C1243" s="148">
        <v>11.565</v>
      </c>
      <c r="D1243" s="157">
        <v>2547</v>
      </c>
      <c r="E1243" s="49">
        <v>1234</v>
      </c>
      <c r="F1243" s="45" t="s">
        <v>23</v>
      </c>
      <c r="G1243" s="119" t="s">
        <v>274</v>
      </c>
      <c r="H1243" s="161" t="s">
        <v>271</v>
      </c>
      <c r="I1243" s="129" t="s">
        <v>456</v>
      </c>
    </row>
    <row r="1244" spans="1:9" s="93" customFormat="1" x14ac:dyDescent="0.25">
      <c r="A1244" s="121"/>
      <c r="B1244" s="133"/>
      <c r="C1244" s="148"/>
      <c r="D1244" s="199"/>
      <c r="E1244" s="49">
        <v>573</v>
      </c>
      <c r="F1244" s="45" t="s">
        <v>7</v>
      </c>
      <c r="G1244" s="196"/>
      <c r="H1244" s="179"/>
      <c r="I1244" s="165"/>
    </row>
    <row r="1245" spans="1:9" s="93" customFormat="1" x14ac:dyDescent="0.25">
      <c r="A1245" s="121"/>
      <c r="B1245" s="133"/>
      <c r="C1245" s="148"/>
      <c r="D1245" s="158"/>
      <c r="E1245" s="49">
        <v>740</v>
      </c>
      <c r="F1245" s="45" t="s">
        <v>1</v>
      </c>
      <c r="G1245" s="120"/>
      <c r="H1245" s="162"/>
      <c r="I1245" s="130"/>
    </row>
    <row r="1246" spans="1:9" s="93" customFormat="1" x14ac:dyDescent="0.25">
      <c r="A1246" s="121">
        <v>489</v>
      </c>
      <c r="B1246" s="133" t="s">
        <v>203</v>
      </c>
      <c r="C1246" s="148">
        <v>2.6859999999999999</v>
      </c>
      <c r="D1246" s="157">
        <v>629</v>
      </c>
      <c r="E1246" s="49">
        <v>260</v>
      </c>
      <c r="F1246" s="45" t="s">
        <v>23</v>
      </c>
      <c r="G1246" s="119" t="s">
        <v>274</v>
      </c>
      <c r="H1246" s="161" t="s">
        <v>271</v>
      </c>
      <c r="I1246" s="129" t="s">
        <v>457</v>
      </c>
    </row>
    <row r="1247" spans="1:9" s="93" customFormat="1" x14ac:dyDescent="0.25">
      <c r="A1247" s="121"/>
      <c r="B1247" s="133"/>
      <c r="C1247" s="148"/>
      <c r="D1247" s="158"/>
      <c r="E1247" s="49">
        <v>369</v>
      </c>
      <c r="F1247" s="45" t="s">
        <v>7</v>
      </c>
      <c r="G1247" s="120"/>
      <c r="H1247" s="162"/>
      <c r="I1247" s="130"/>
    </row>
    <row r="1248" spans="1:9" s="93" customFormat="1" x14ac:dyDescent="0.25">
      <c r="A1248" s="121">
        <v>490</v>
      </c>
      <c r="B1248" s="133" t="s">
        <v>204</v>
      </c>
      <c r="C1248" s="148">
        <v>2.46</v>
      </c>
      <c r="D1248" s="157">
        <v>536</v>
      </c>
      <c r="E1248" s="150">
        <v>536</v>
      </c>
      <c r="F1248" s="117" t="s">
        <v>7</v>
      </c>
      <c r="G1248" s="119" t="s">
        <v>274</v>
      </c>
      <c r="H1248" s="161" t="s">
        <v>271</v>
      </c>
      <c r="I1248" s="129" t="s">
        <v>458</v>
      </c>
    </row>
    <row r="1249" spans="1:9" s="93" customFormat="1" x14ac:dyDescent="0.25">
      <c r="A1249" s="121"/>
      <c r="B1249" s="133"/>
      <c r="C1249" s="148"/>
      <c r="D1249" s="158"/>
      <c r="E1249" s="151"/>
      <c r="F1249" s="118"/>
      <c r="G1249" s="120"/>
      <c r="H1249" s="162"/>
      <c r="I1249" s="130"/>
    </row>
    <row r="1250" spans="1:9" s="93" customFormat="1" x14ac:dyDescent="0.25">
      <c r="A1250" s="121">
        <v>491</v>
      </c>
      <c r="B1250" s="133" t="s">
        <v>5</v>
      </c>
      <c r="C1250" s="148">
        <v>3.2989999999999999</v>
      </c>
      <c r="D1250" s="157">
        <v>827</v>
      </c>
      <c r="E1250" s="156">
        <v>827</v>
      </c>
      <c r="F1250" s="147" t="s">
        <v>7</v>
      </c>
      <c r="G1250" s="119" t="s">
        <v>274</v>
      </c>
      <c r="H1250" s="161" t="s">
        <v>271</v>
      </c>
      <c r="I1250" s="129" t="s">
        <v>459</v>
      </c>
    </row>
    <row r="1251" spans="1:9" s="93" customFormat="1" x14ac:dyDescent="0.25">
      <c r="A1251" s="121"/>
      <c r="B1251" s="133"/>
      <c r="C1251" s="148"/>
      <c r="D1251" s="158"/>
      <c r="E1251" s="156"/>
      <c r="F1251" s="147"/>
      <c r="G1251" s="120"/>
      <c r="H1251" s="162"/>
      <c r="I1251" s="130"/>
    </row>
    <row r="1252" spans="1:9" s="93" customFormat="1" ht="19.5" customHeight="1" x14ac:dyDescent="0.25">
      <c r="A1252" s="121">
        <v>492</v>
      </c>
      <c r="B1252" s="133" t="s">
        <v>4</v>
      </c>
      <c r="C1252" s="148">
        <v>2.42</v>
      </c>
      <c r="D1252" s="157">
        <v>648</v>
      </c>
      <c r="E1252" s="156">
        <v>648</v>
      </c>
      <c r="F1252" s="147" t="s">
        <v>1</v>
      </c>
      <c r="G1252" s="119" t="s">
        <v>274</v>
      </c>
      <c r="H1252" s="161" t="s">
        <v>271</v>
      </c>
      <c r="I1252" s="129" t="s">
        <v>460</v>
      </c>
    </row>
    <row r="1253" spans="1:9" s="93" customFormat="1" ht="22.5" customHeight="1" x14ac:dyDescent="0.25">
      <c r="A1253" s="121"/>
      <c r="B1253" s="133"/>
      <c r="C1253" s="148"/>
      <c r="D1253" s="158"/>
      <c r="E1253" s="156"/>
      <c r="F1253" s="147"/>
      <c r="G1253" s="120"/>
      <c r="H1253" s="162"/>
      <c r="I1253" s="130"/>
    </row>
    <row r="1254" spans="1:9" s="11" customFormat="1" ht="20.25" customHeight="1" x14ac:dyDescent="0.25">
      <c r="A1254" s="121">
        <v>493</v>
      </c>
      <c r="B1254" s="133" t="s">
        <v>49</v>
      </c>
      <c r="C1254" s="148">
        <v>5.1360000000000001</v>
      </c>
      <c r="D1254" s="157">
        <v>1199</v>
      </c>
      <c r="E1254" s="49">
        <v>300</v>
      </c>
      <c r="F1254" s="45" t="s">
        <v>23</v>
      </c>
      <c r="G1254" s="119" t="s">
        <v>274</v>
      </c>
      <c r="H1254" s="161" t="s">
        <v>271</v>
      </c>
      <c r="I1254" s="129" t="s">
        <v>461</v>
      </c>
    </row>
    <row r="1255" spans="1:9" s="11" customFormat="1" x14ac:dyDescent="0.25">
      <c r="A1255" s="121"/>
      <c r="B1255" s="133"/>
      <c r="C1255" s="148"/>
      <c r="D1255" s="158"/>
      <c r="E1255" s="49">
        <v>899</v>
      </c>
      <c r="F1255" s="45" t="s">
        <v>1</v>
      </c>
      <c r="G1255" s="120"/>
      <c r="H1255" s="162"/>
      <c r="I1255" s="130"/>
    </row>
    <row r="1256" spans="1:9" s="93" customFormat="1" ht="15" customHeight="1" x14ac:dyDescent="0.25">
      <c r="A1256" s="131">
        <v>494</v>
      </c>
      <c r="B1256" s="145" t="s">
        <v>205</v>
      </c>
      <c r="C1256" s="148">
        <v>2.4510000000000001</v>
      </c>
      <c r="D1256" s="157">
        <v>495</v>
      </c>
      <c r="E1256" s="150">
        <v>417</v>
      </c>
      <c r="F1256" s="117" t="s">
        <v>7</v>
      </c>
      <c r="G1256" s="131" t="s">
        <v>274</v>
      </c>
      <c r="H1256" s="161" t="s">
        <v>271</v>
      </c>
      <c r="I1256" s="129" t="s">
        <v>462</v>
      </c>
    </row>
    <row r="1257" spans="1:9" s="93" customFormat="1" x14ac:dyDescent="0.25">
      <c r="A1257" s="132"/>
      <c r="B1257" s="178"/>
      <c r="C1257" s="148"/>
      <c r="D1257" s="199"/>
      <c r="E1257" s="151"/>
      <c r="F1257" s="118"/>
      <c r="G1257" s="132"/>
      <c r="H1257" s="179"/>
      <c r="I1257" s="165"/>
    </row>
    <row r="1258" spans="1:9" s="93" customFormat="1" x14ac:dyDescent="0.25">
      <c r="A1258" s="132"/>
      <c r="B1258" s="178"/>
      <c r="C1258" s="148"/>
      <c r="D1258" s="199"/>
      <c r="E1258" s="150">
        <v>78</v>
      </c>
      <c r="F1258" s="117" t="s">
        <v>1</v>
      </c>
      <c r="G1258" s="132"/>
      <c r="H1258" s="179"/>
      <c r="I1258" s="165"/>
    </row>
    <row r="1259" spans="1:9" s="93" customFormat="1" x14ac:dyDescent="0.25">
      <c r="A1259" s="134"/>
      <c r="B1259" s="146"/>
      <c r="C1259" s="148"/>
      <c r="D1259" s="158"/>
      <c r="E1259" s="151"/>
      <c r="F1259" s="118"/>
      <c r="G1259" s="134"/>
      <c r="H1259" s="162"/>
      <c r="I1259" s="130"/>
    </row>
    <row r="1260" spans="1:9" s="93" customFormat="1" ht="42" customHeight="1" x14ac:dyDescent="0.25">
      <c r="A1260" s="121">
        <v>495</v>
      </c>
      <c r="B1260" s="145" t="s">
        <v>354</v>
      </c>
      <c r="C1260" s="148">
        <v>17.995000000000001</v>
      </c>
      <c r="D1260" s="157">
        <v>3514</v>
      </c>
      <c r="E1260" s="150">
        <v>3599</v>
      </c>
      <c r="F1260" s="147" t="s">
        <v>7</v>
      </c>
      <c r="G1260" s="119" t="s">
        <v>288</v>
      </c>
      <c r="H1260" s="112" t="s">
        <v>355</v>
      </c>
      <c r="I1260" s="129" t="s">
        <v>463</v>
      </c>
    </row>
    <row r="1261" spans="1:9" s="93" customFormat="1" ht="30" customHeight="1" x14ac:dyDescent="0.25">
      <c r="A1261" s="121"/>
      <c r="B1261" s="146"/>
      <c r="C1261" s="148"/>
      <c r="D1261" s="158"/>
      <c r="E1261" s="151"/>
      <c r="F1261" s="147"/>
      <c r="G1261" s="120"/>
      <c r="H1261" s="112" t="s">
        <v>356</v>
      </c>
      <c r="I1261" s="130"/>
    </row>
    <row r="1262" spans="1:9" s="93" customFormat="1" ht="44.25" customHeight="1" x14ac:dyDescent="0.25">
      <c r="A1262" s="46">
        <v>496</v>
      </c>
      <c r="B1262" s="50" t="s">
        <v>228</v>
      </c>
      <c r="C1262" s="54">
        <v>1.405</v>
      </c>
      <c r="D1262" s="44">
        <v>780</v>
      </c>
      <c r="E1262" s="64">
        <v>340</v>
      </c>
      <c r="F1262" s="45" t="s">
        <v>7</v>
      </c>
      <c r="G1262" s="46" t="s">
        <v>274</v>
      </c>
      <c r="H1262" s="26" t="s">
        <v>271</v>
      </c>
      <c r="I1262" s="90" t="s">
        <v>464</v>
      </c>
    </row>
    <row r="1263" spans="1:9" s="93" customFormat="1" ht="44.25" customHeight="1" x14ac:dyDescent="0.25">
      <c r="A1263" s="46">
        <v>497</v>
      </c>
      <c r="B1263" s="50" t="s">
        <v>65</v>
      </c>
      <c r="C1263" s="54">
        <v>0.75800000000000001</v>
      </c>
      <c r="D1263" s="44"/>
      <c r="E1263" s="64">
        <v>250</v>
      </c>
      <c r="F1263" s="45" t="s">
        <v>7</v>
      </c>
      <c r="G1263" s="46" t="s">
        <v>274</v>
      </c>
      <c r="H1263" s="26" t="s">
        <v>271</v>
      </c>
      <c r="I1263" s="90" t="s">
        <v>465</v>
      </c>
    </row>
    <row r="1264" spans="1:9" s="93" customFormat="1" ht="44.25" customHeight="1" x14ac:dyDescent="0.25">
      <c r="A1264" s="46">
        <v>498</v>
      </c>
      <c r="B1264" s="50" t="s">
        <v>932</v>
      </c>
      <c r="C1264" s="54">
        <v>2.1779999999999999</v>
      </c>
      <c r="D1264" s="44"/>
      <c r="E1264" s="64">
        <v>730</v>
      </c>
      <c r="F1264" s="45" t="s">
        <v>7</v>
      </c>
      <c r="G1264" s="46" t="s">
        <v>274</v>
      </c>
      <c r="H1264" s="26" t="s">
        <v>271</v>
      </c>
      <c r="I1264" s="90" t="s">
        <v>466</v>
      </c>
    </row>
    <row r="1265" spans="1:9" s="93" customFormat="1" ht="44.25" customHeight="1" x14ac:dyDescent="0.25">
      <c r="A1265" s="46">
        <v>499</v>
      </c>
      <c r="B1265" s="50" t="s">
        <v>43</v>
      </c>
      <c r="C1265" s="54">
        <v>0.72899999999999998</v>
      </c>
      <c r="D1265" s="44"/>
      <c r="E1265" s="64">
        <v>280</v>
      </c>
      <c r="F1265" s="45" t="s">
        <v>7</v>
      </c>
      <c r="G1265" s="46" t="s">
        <v>274</v>
      </c>
      <c r="H1265" s="26" t="s">
        <v>271</v>
      </c>
      <c r="I1265" s="90" t="s">
        <v>467</v>
      </c>
    </row>
    <row r="1266" spans="1:9" s="93" customFormat="1" ht="44.25" customHeight="1" x14ac:dyDescent="0.25">
      <c r="A1266" s="46">
        <v>500</v>
      </c>
      <c r="B1266" s="50" t="s">
        <v>933</v>
      </c>
      <c r="C1266" s="54">
        <v>0.57799999999999996</v>
      </c>
      <c r="D1266" s="44"/>
      <c r="E1266" s="64">
        <v>140</v>
      </c>
      <c r="F1266" s="45" t="s">
        <v>7</v>
      </c>
      <c r="G1266" s="46" t="s">
        <v>274</v>
      </c>
      <c r="H1266" s="26" t="s">
        <v>271</v>
      </c>
      <c r="I1266" s="90" t="s">
        <v>468</v>
      </c>
    </row>
    <row r="1267" spans="1:9" s="93" customFormat="1" ht="44.25" customHeight="1" x14ac:dyDescent="0.25">
      <c r="A1267" s="91">
        <v>501</v>
      </c>
      <c r="B1267" s="50" t="s">
        <v>934</v>
      </c>
      <c r="C1267" s="21">
        <v>0.85</v>
      </c>
      <c r="D1267" s="44"/>
      <c r="E1267" s="64">
        <v>340</v>
      </c>
      <c r="F1267" s="45" t="s">
        <v>7</v>
      </c>
      <c r="G1267" s="46" t="s">
        <v>274</v>
      </c>
      <c r="H1267" s="26" t="s">
        <v>271</v>
      </c>
      <c r="I1267" s="90" t="s">
        <v>941</v>
      </c>
    </row>
    <row r="1268" spans="1:9" s="93" customFormat="1" ht="44.25" customHeight="1" x14ac:dyDescent="0.25">
      <c r="A1268" s="91">
        <v>502</v>
      </c>
      <c r="B1268" s="50" t="s">
        <v>935</v>
      </c>
      <c r="C1268" s="21">
        <v>0.85399999999999998</v>
      </c>
      <c r="D1268" s="44"/>
      <c r="E1268" s="64">
        <v>250</v>
      </c>
      <c r="F1268" s="45" t="s">
        <v>7</v>
      </c>
      <c r="G1268" s="46" t="s">
        <v>274</v>
      </c>
      <c r="H1268" s="26" t="s">
        <v>271</v>
      </c>
      <c r="I1268" s="90" t="s">
        <v>942</v>
      </c>
    </row>
    <row r="1269" spans="1:9" s="93" customFormat="1" ht="44.25" customHeight="1" x14ac:dyDescent="0.25">
      <c r="A1269" s="91">
        <v>503</v>
      </c>
      <c r="B1269" s="50" t="s">
        <v>367</v>
      </c>
      <c r="C1269" s="21">
        <v>4.41</v>
      </c>
      <c r="D1269" s="44">
        <v>780</v>
      </c>
      <c r="E1269" s="64">
        <v>780</v>
      </c>
      <c r="F1269" s="45" t="s">
        <v>7</v>
      </c>
      <c r="G1269" s="46" t="s">
        <v>274</v>
      </c>
      <c r="H1269" s="26" t="s">
        <v>271</v>
      </c>
      <c r="I1269" s="90" t="s">
        <v>943</v>
      </c>
    </row>
    <row r="1270" spans="1:9" s="106" customFormat="1" ht="44.25" customHeight="1" x14ac:dyDescent="0.25">
      <c r="A1270" s="91">
        <v>504</v>
      </c>
      <c r="B1270" s="50" t="s">
        <v>75</v>
      </c>
      <c r="C1270" s="21">
        <v>0.85</v>
      </c>
      <c r="D1270" s="44"/>
      <c r="E1270" s="64">
        <v>100</v>
      </c>
      <c r="F1270" s="45" t="s">
        <v>7</v>
      </c>
      <c r="G1270" s="46" t="s">
        <v>274</v>
      </c>
      <c r="H1270" s="26" t="s">
        <v>271</v>
      </c>
      <c r="I1270" s="90" t="s">
        <v>941</v>
      </c>
    </row>
    <row r="1271" spans="1:9" s="106" customFormat="1" ht="44.25" customHeight="1" x14ac:dyDescent="0.25">
      <c r="A1271" s="91">
        <v>505</v>
      </c>
      <c r="B1271" s="50" t="s">
        <v>390</v>
      </c>
      <c r="C1271" s="21">
        <v>0.85399999999999998</v>
      </c>
      <c r="D1271" s="44"/>
      <c r="E1271" s="64">
        <v>100</v>
      </c>
      <c r="F1271" s="45" t="s">
        <v>7</v>
      </c>
      <c r="G1271" s="46" t="s">
        <v>274</v>
      </c>
      <c r="H1271" s="26" t="s">
        <v>271</v>
      </c>
      <c r="I1271" s="90" t="s">
        <v>942</v>
      </c>
    </row>
    <row r="1272" spans="1:9" s="106" customFormat="1" ht="44.25" customHeight="1" x14ac:dyDescent="0.25">
      <c r="A1272" s="91">
        <v>506</v>
      </c>
      <c r="B1272" s="50" t="s">
        <v>37</v>
      </c>
      <c r="C1272" s="21">
        <v>4.41</v>
      </c>
      <c r="D1272" s="44">
        <v>780</v>
      </c>
      <c r="E1272" s="64">
        <v>100</v>
      </c>
      <c r="F1272" s="45" t="s">
        <v>7</v>
      </c>
      <c r="G1272" s="46" t="s">
        <v>274</v>
      </c>
      <c r="H1272" s="26" t="s">
        <v>271</v>
      </c>
      <c r="I1272" s="90" t="s">
        <v>943</v>
      </c>
    </row>
    <row r="1273" spans="1:9" s="106" customFormat="1" ht="44.25" customHeight="1" x14ac:dyDescent="0.25">
      <c r="A1273" s="91">
        <v>507</v>
      </c>
      <c r="B1273" s="50" t="s">
        <v>42</v>
      </c>
      <c r="C1273" s="21">
        <v>0.85399999999999998</v>
      </c>
      <c r="D1273" s="44"/>
      <c r="E1273" s="64">
        <v>1190</v>
      </c>
      <c r="F1273" s="45" t="s">
        <v>1</v>
      </c>
      <c r="G1273" s="46" t="s">
        <v>274</v>
      </c>
      <c r="H1273" s="26" t="s">
        <v>271</v>
      </c>
      <c r="I1273" s="90" t="s">
        <v>942</v>
      </c>
    </row>
    <row r="1274" spans="1:9" s="106" customFormat="1" ht="44.25" customHeight="1" x14ac:dyDescent="0.25">
      <c r="A1274" s="91">
        <v>508</v>
      </c>
      <c r="B1274" s="50" t="s">
        <v>89</v>
      </c>
      <c r="C1274" s="21">
        <v>4.41</v>
      </c>
      <c r="D1274" s="44">
        <v>780</v>
      </c>
      <c r="E1274" s="64">
        <v>527</v>
      </c>
      <c r="F1274" s="45" t="s">
        <v>1</v>
      </c>
      <c r="G1274" s="46" t="s">
        <v>274</v>
      </c>
      <c r="H1274" s="26" t="s">
        <v>271</v>
      </c>
      <c r="I1274" s="90" t="s">
        <v>943</v>
      </c>
    </row>
    <row r="1275" spans="1:9" s="93" customFormat="1" ht="15" customHeight="1" x14ac:dyDescent="0.25">
      <c r="A1275" s="169" t="s">
        <v>18</v>
      </c>
      <c r="B1275" s="170"/>
      <c r="C1275" s="258">
        <f>SUM(C1241:C1274)</f>
        <v>72.528000000000006</v>
      </c>
      <c r="D1275" s="71"/>
      <c r="E1275" s="53">
        <f>SUM(E1241,E1243,E1246,E1254)</f>
        <v>2063</v>
      </c>
      <c r="F1275" s="52" t="s">
        <v>23</v>
      </c>
      <c r="G1275" s="124" t="s">
        <v>271</v>
      </c>
      <c r="H1275" s="284"/>
      <c r="I1275" s="129"/>
    </row>
    <row r="1276" spans="1:9" s="93" customFormat="1" x14ac:dyDescent="0.25">
      <c r="A1276" s="171"/>
      <c r="B1276" s="172"/>
      <c r="C1276" s="258"/>
      <c r="D1276" s="72"/>
      <c r="E1276" s="53">
        <f>SUM(E1260:E1274,E1256,E1244,E1247,E1248,E1250)</f>
        <v>11448</v>
      </c>
      <c r="F1276" s="52" t="s">
        <v>7</v>
      </c>
      <c r="G1276" s="217"/>
      <c r="H1276" s="285"/>
      <c r="I1276" s="165"/>
    </row>
    <row r="1277" spans="1:9" s="93" customFormat="1" x14ac:dyDescent="0.25">
      <c r="A1277" s="173"/>
      <c r="B1277" s="174"/>
      <c r="C1277" s="258"/>
      <c r="D1277" s="72"/>
      <c r="E1277" s="53">
        <f>SUM(E1245,E1252,E1255,E1258,E1273,E1274)</f>
        <v>4082</v>
      </c>
      <c r="F1277" s="52" t="s">
        <v>1</v>
      </c>
      <c r="G1277" s="125"/>
      <c r="H1277" s="286"/>
      <c r="I1277" s="130"/>
    </row>
    <row r="1278" spans="1:9" s="93" customFormat="1" ht="32.25" customHeight="1" x14ac:dyDescent="0.25">
      <c r="A1278" s="238" t="s">
        <v>262</v>
      </c>
      <c r="B1278" s="239"/>
      <c r="C1278" s="219">
        <f>SUM(C1238,C1275)</f>
        <v>94.92</v>
      </c>
      <c r="D1278" s="85"/>
      <c r="E1278" s="84">
        <f>SUM(E1275)</f>
        <v>2063</v>
      </c>
      <c r="F1278" s="52" t="s">
        <v>23</v>
      </c>
      <c r="G1278" s="185">
        <f>SUM(E1278,E1279,E1280)</f>
        <v>23536</v>
      </c>
      <c r="H1278" s="186"/>
      <c r="I1278" s="126"/>
    </row>
    <row r="1279" spans="1:9" s="93" customFormat="1" ht="15.75" x14ac:dyDescent="0.25">
      <c r="A1279" s="240"/>
      <c r="B1279" s="241"/>
      <c r="C1279" s="219"/>
      <c r="D1279" s="86"/>
      <c r="E1279" s="84">
        <f>SUM(E1276,E1238)</f>
        <v>14913</v>
      </c>
      <c r="F1279" s="52" t="s">
        <v>7</v>
      </c>
      <c r="G1279" s="187"/>
      <c r="H1279" s="188"/>
      <c r="I1279" s="127"/>
    </row>
    <row r="1280" spans="1:9" s="93" customFormat="1" ht="15" customHeight="1" x14ac:dyDescent="0.25">
      <c r="A1280" s="242"/>
      <c r="B1280" s="243"/>
      <c r="C1280" s="219"/>
      <c r="D1280" s="87"/>
      <c r="E1280" s="84">
        <f>SUM(E1277,E1239)</f>
        <v>6560</v>
      </c>
      <c r="F1280" s="52" t="s">
        <v>1</v>
      </c>
      <c r="G1280" s="189"/>
      <c r="H1280" s="190"/>
      <c r="I1280" s="128"/>
    </row>
    <row r="1281" spans="1:9" s="93" customFormat="1" ht="18.75" customHeight="1" x14ac:dyDescent="0.25">
      <c r="A1281" s="276" t="s">
        <v>264</v>
      </c>
      <c r="B1281" s="277"/>
      <c r="C1281" s="277"/>
      <c r="D1281" s="277"/>
      <c r="E1281" s="277"/>
      <c r="F1281" s="277"/>
      <c r="G1281" s="277"/>
      <c r="H1281" s="277"/>
      <c r="I1281" s="278"/>
    </row>
    <row r="1282" spans="1:9" s="108" customFormat="1" ht="18" customHeight="1" x14ac:dyDescent="0.25">
      <c r="A1282" s="191" t="s">
        <v>206</v>
      </c>
      <c r="B1282" s="192"/>
      <c r="C1282" s="192"/>
      <c r="D1282" s="192"/>
      <c r="E1282" s="192"/>
      <c r="F1282" s="192"/>
      <c r="G1282" s="192"/>
      <c r="H1282" s="192"/>
      <c r="I1282" s="193"/>
    </row>
    <row r="1283" spans="1:9" s="93" customFormat="1" x14ac:dyDescent="0.25">
      <c r="A1283" s="121">
        <v>509</v>
      </c>
      <c r="B1283" s="133" t="s">
        <v>37</v>
      </c>
      <c r="C1283" s="159">
        <v>3.2709999999999999</v>
      </c>
      <c r="D1283" s="157">
        <v>698</v>
      </c>
      <c r="E1283" s="156">
        <v>698</v>
      </c>
      <c r="F1283" s="147" t="s">
        <v>23</v>
      </c>
      <c r="G1283" s="119" t="s">
        <v>274</v>
      </c>
      <c r="H1283" s="161" t="s">
        <v>271</v>
      </c>
      <c r="I1283" s="129" t="s">
        <v>436</v>
      </c>
    </row>
    <row r="1284" spans="1:9" s="93" customFormat="1" x14ac:dyDescent="0.25">
      <c r="A1284" s="121"/>
      <c r="B1284" s="133"/>
      <c r="C1284" s="160"/>
      <c r="D1284" s="158"/>
      <c r="E1284" s="156"/>
      <c r="F1284" s="147"/>
      <c r="G1284" s="120"/>
      <c r="H1284" s="162"/>
      <c r="I1284" s="130"/>
    </row>
    <row r="1285" spans="1:9" s="11" customFormat="1" x14ac:dyDescent="0.25">
      <c r="A1285" s="121">
        <v>510</v>
      </c>
      <c r="B1285" s="133" t="s">
        <v>56</v>
      </c>
      <c r="C1285" s="159">
        <v>6.07</v>
      </c>
      <c r="D1285" s="77">
        <v>901</v>
      </c>
      <c r="E1285" s="49">
        <v>990</v>
      </c>
      <c r="F1285" s="45" t="s">
        <v>7</v>
      </c>
      <c r="G1285" s="119" t="s">
        <v>274</v>
      </c>
      <c r="H1285" s="161" t="s">
        <v>271</v>
      </c>
      <c r="I1285" s="129" t="s">
        <v>437</v>
      </c>
    </row>
    <row r="1286" spans="1:9" s="11" customFormat="1" ht="14.25" customHeight="1" x14ac:dyDescent="0.25">
      <c r="A1286" s="121"/>
      <c r="B1286" s="133"/>
      <c r="C1286" s="160"/>
      <c r="D1286" s="77">
        <v>450</v>
      </c>
      <c r="E1286" s="49">
        <v>361</v>
      </c>
      <c r="F1286" s="45" t="s">
        <v>23</v>
      </c>
      <c r="G1286" s="120"/>
      <c r="H1286" s="162"/>
      <c r="I1286" s="130"/>
    </row>
    <row r="1287" spans="1:9" s="93" customFormat="1" x14ac:dyDescent="0.25">
      <c r="A1287" s="121">
        <v>511</v>
      </c>
      <c r="B1287" s="133" t="s">
        <v>24</v>
      </c>
      <c r="C1287" s="159">
        <v>6.7640000000000002</v>
      </c>
      <c r="D1287" s="157">
        <v>1556</v>
      </c>
      <c r="E1287" s="49">
        <v>926</v>
      </c>
      <c r="F1287" s="45" t="s">
        <v>7</v>
      </c>
      <c r="G1287" s="119" t="s">
        <v>274</v>
      </c>
      <c r="H1287" s="161" t="s">
        <v>271</v>
      </c>
      <c r="I1287" s="129" t="s">
        <v>438</v>
      </c>
    </row>
    <row r="1288" spans="1:9" s="93" customFormat="1" x14ac:dyDescent="0.25">
      <c r="A1288" s="121"/>
      <c r="B1288" s="133"/>
      <c r="C1288" s="160"/>
      <c r="D1288" s="158"/>
      <c r="E1288" s="49">
        <v>630</v>
      </c>
      <c r="F1288" s="45" t="s">
        <v>23</v>
      </c>
      <c r="G1288" s="120"/>
      <c r="H1288" s="162"/>
      <c r="I1288" s="130"/>
    </row>
    <row r="1289" spans="1:9" s="93" customFormat="1" ht="17.25" customHeight="1" x14ac:dyDescent="0.25">
      <c r="A1289" s="121">
        <v>512</v>
      </c>
      <c r="B1289" s="133" t="s">
        <v>115</v>
      </c>
      <c r="C1289" s="159">
        <v>2.1819999999999999</v>
      </c>
      <c r="D1289" s="157">
        <v>523</v>
      </c>
      <c r="E1289" s="49">
        <v>380</v>
      </c>
      <c r="F1289" s="45" t="s">
        <v>7</v>
      </c>
      <c r="G1289" s="119" t="s">
        <v>274</v>
      </c>
      <c r="H1289" s="161" t="s">
        <v>271</v>
      </c>
      <c r="I1289" s="129" t="s">
        <v>439</v>
      </c>
    </row>
    <row r="1290" spans="1:9" s="93" customFormat="1" x14ac:dyDescent="0.25">
      <c r="A1290" s="121"/>
      <c r="B1290" s="133"/>
      <c r="C1290" s="160"/>
      <c r="D1290" s="158"/>
      <c r="E1290" s="49">
        <v>143</v>
      </c>
      <c r="F1290" s="45" t="s">
        <v>23</v>
      </c>
      <c r="G1290" s="120"/>
      <c r="H1290" s="162"/>
      <c r="I1290" s="130"/>
    </row>
    <row r="1291" spans="1:9" s="11" customFormat="1" x14ac:dyDescent="0.25">
      <c r="A1291" s="121">
        <v>513</v>
      </c>
      <c r="B1291" s="133" t="s">
        <v>71</v>
      </c>
      <c r="C1291" s="159">
        <v>3.2749999999999999</v>
      </c>
      <c r="D1291" s="77">
        <v>182</v>
      </c>
      <c r="E1291" s="49">
        <v>70</v>
      </c>
      <c r="F1291" s="45" t="s">
        <v>7</v>
      </c>
      <c r="G1291" s="119" t="s">
        <v>274</v>
      </c>
      <c r="H1291" s="161" t="s">
        <v>271</v>
      </c>
      <c r="I1291" s="129" t="s">
        <v>440</v>
      </c>
    </row>
    <row r="1292" spans="1:9" s="11" customFormat="1" x14ac:dyDescent="0.25">
      <c r="A1292" s="121"/>
      <c r="B1292" s="133"/>
      <c r="C1292" s="160"/>
      <c r="D1292" s="77">
        <v>185</v>
      </c>
      <c r="E1292" s="49">
        <v>382</v>
      </c>
      <c r="F1292" s="45" t="s">
        <v>23</v>
      </c>
      <c r="G1292" s="120"/>
      <c r="H1292" s="162"/>
      <c r="I1292" s="130"/>
    </row>
    <row r="1293" spans="1:9" s="93" customFormat="1" x14ac:dyDescent="0.25">
      <c r="A1293" s="121">
        <v>514</v>
      </c>
      <c r="B1293" s="133" t="s">
        <v>9</v>
      </c>
      <c r="C1293" s="159">
        <v>2.2050000000000001</v>
      </c>
      <c r="D1293" s="157">
        <v>444</v>
      </c>
      <c r="E1293" s="49">
        <v>210</v>
      </c>
      <c r="F1293" s="46" t="s">
        <v>23</v>
      </c>
      <c r="G1293" s="119" t="s">
        <v>274</v>
      </c>
      <c r="H1293" s="161" t="s">
        <v>271</v>
      </c>
      <c r="I1293" s="129" t="s">
        <v>441</v>
      </c>
    </row>
    <row r="1294" spans="1:9" s="93" customFormat="1" x14ac:dyDescent="0.25">
      <c r="A1294" s="121"/>
      <c r="B1294" s="133"/>
      <c r="C1294" s="160"/>
      <c r="D1294" s="158"/>
      <c r="E1294" s="49">
        <v>234</v>
      </c>
      <c r="F1294" s="46" t="s">
        <v>7</v>
      </c>
      <c r="G1294" s="120"/>
      <c r="H1294" s="162"/>
      <c r="I1294" s="130"/>
    </row>
    <row r="1295" spans="1:9" s="93" customFormat="1" x14ac:dyDescent="0.25">
      <c r="A1295" s="121">
        <v>515</v>
      </c>
      <c r="B1295" s="133" t="s">
        <v>41</v>
      </c>
      <c r="C1295" s="159">
        <v>1.5580000000000001</v>
      </c>
      <c r="D1295" s="157">
        <v>357</v>
      </c>
      <c r="E1295" s="156">
        <v>357</v>
      </c>
      <c r="F1295" s="147" t="s">
        <v>7</v>
      </c>
      <c r="G1295" s="119" t="s">
        <v>274</v>
      </c>
      <c r="H1295" s="161" t="s">
        <v>271</v>
      </c>
      <c r="I1295" s="129" t="s">
        <v>442</v>
      </c>
    </row>
    <row r="1296" spans="1:9" s="93" customFormat="1" x14ac:dyDescent="0.25">
      <c r="A1296" s="121"/>
      <c r="B1296" s="133"/>
      <c r="C1296" s="160"/>
      <c r="D1296" s="158"/>
      <c r="E1296" s="156"/>
      <c r="F1296" s="147"/>
      <c r="G1296" s="120"/>
      <c r="H1296" s="162"/>
      <c r="I1296" s="130"/>
    </row>
    <row r="1297" spans="1:9" s="93" customFormat="1" x14ac:dyDescent="0.25">
      <c r="A1297" s="121">
        <v>516</v>
      </c>
      <c r="B1297" s="133" t="s">
        <v>20</v>
      </c>
      <c r="C1297" s="159">
        <v>1.532</v>
      </c>
      <c r="D1297" s="157">
        <v>363</v>
      </c>
      <c r="E1297" s="156">
        <v>363</v>
      </c>
      <c r="F1297" s="147" t="s">
        <v>7</v>
      </c>
      <c r="G1297" s="119" t="s">
        <v>274</v>
      </c>
      <c r="H1297" s="161" t="s">
        <v>271</v>
      </c>
      <c r="I1297" s="129" t="s">
        <v>443</v>
      </c>
    </row>
    <row r="1298" spans="1:9" s="93" customFormat="1" x14ac:dyDescent="0.25">
      <c r="A1298" s="121"/>
      <c r="B1298" s="133"/>
      <c r="C1298" s="160"/>
      <c r="D1298" s="158"/>
      <c r="E1298" s="156"/>
      <c r="F1298" s="147"/>
      <c r="G1298" s="120"/>
      <c r="H1298" s="162"/>
      <c r="I1298" s="130"/>
    </row>
    <row r="1299" spans="1:9" s="93" customFormat="1" x14ac:dyDescent="0.25">
      <c r="A1299" s="121">
        <v>517</v>
      </c>
      <c r="B1299" s="133" t="s">
        <v>391</v>
      </c>
      <c r="C1299" s="159">
        <v>1.532</v>
      </c>
      <c r="D1299" s="157">
        <v>363</v>
      </c>
      <c r="E1299" s="156">
        <v>150</v>
      </c>
      <c r="F1299" s="147" t="s">
        <v>7</v>
      </c>
      <c r="G1299" s="119" t="s">
        <v>274</v>
      </c>
      <c r="H1299" s="161" t="s">
        <v>271</v>
      </c>
      <c r="I1299" s="129" t="s">
        <v>444</v>
      </c>
    </row>
    <row r="1300" spans="1:9" s="93" customFormat="1" x14ac:dyDescent="0.25">
      <c r="A1300" s="121"/>
      <c r="B1300" s="133"/>
      <c r="C1300" s="160"/>
      <c r="D1300" s="158"/>
      <c r="E1300" s="156"/>
      <c r="F1300" s="147"/>
      <c r="G1300" s="120"/>
      <c r="H1300" s="162"/>
      <c r="I1300" s="130"/>
    </row>
    <row r="1301" spans="1:9" s="93" customFormat="1" x14ac:dyDescent="0.25">
      <c r="A1301" s="121">
        <v>518</v>
      </c>
      <c r="B1301" s="133" t="s">
        <v>2</v>
      </c>
      <c r="C1301" s="159">
        <v>1.532</v>
      </c>
      <c r="D1301" s="157">
        <v>363</v>
      </c>
      <c r="E1301" s="156">
        <v>150</v>
      </c>
      <c r="F1301" s="147" t="s">
        <v>7</v>
      </c>
      <c r="G1301" s="119" t="s">
        <v>274</v>
      </c>
      <c r="H1301" s="161" t="s">
        <v>271</v>
      </c>
      <c r="I1301" s="129" t="s">
        <v>445</v>
      </c>
    </row>
    <row r="1302" spans="1:9" s="93" customFormat="1" x14ac:dyDescent="0.25">
      <c r="A1302" s="121"/>
      <c r="B1302" s="133"/>
      <c r="C1302" s="160"/>
      <c r="D1302" s="158"/>
      <c r="E1302" s="156"/>
      <c r="F1302" s="147"/>
      <c r="G1302" s="120"/>
      <c r="H1302" s="162"/>
      <c r="I1302" s="130"/>
    </row>
    <row r="1303" spans="1:9" s="93" customFormat="1" x14ac:dyDescent="0.25">
      <c r="A1303" s="121">
        <v>519</v>
      </c>
      <c r="B1303" s="133" t="s">
        <v>966</v>
      </c>
      <c r="C1303" s="159">
        <v>0.6</v>
      </c>
      <c r="D1303" s="157">
        <v>363</v>
      </c>
      <c r="E1303" s="156">
        <v>120</v>
      </c>
      <c r="F1303" s="147" t="s">
        <v>7</v>
      </c>
      <c r="G1303" s="119" t="s">
        <v>274</v>
      </c>
      <c r="H1303" s="161" t="s">
        <v>271</v>
      </c>
      <c r="I1303" s="129" t="s">
        <v>446</v>
      </c>
    </row>
    <row r="1304" spans="1:9" s="93" customFormat="1" x14ac:dyDescent="0.25">
      <c r="A1304" s="121"/>
      <c r="B1304" s="133"/>
      <c r="C1304" s="160"/>
      <c r="D1304" s="158"/>
      <c r="E1304" s="156"/>
      <c r="F1304" s="147"/>
      <c r="G1304" s="120"/>
      <c r="H1304" s="162"/>
      <c r="I1304" s="130"/>
    </row>
    <row r="1305" spans="1:9" s="93" customFormat="1" x14ac:dyDescent="0.25">
      <c r="A1305" s="121">
        <v>520</v>
      </c>
      <c r="B1305" s="133" t="s">
        <v>83</v>
      </c>
      <c r="C1305" s="159">
        <v>0.4</v>
      </c>
      <c r="D1305" s="157">
        <v>363</v>
      </c>
      <c r="E1305" s="156">
        <v>120</v>
      </c>
      <c r="F1305" s="147" t="s">
        <v>7</v>
      </c>
      <c r="G1305" s="119" t="s">
        <v>274</v>
      </c>
      <c r="H1305" s="161" t="s">
        <v>271</v>
      </c>
      <c r="I1305" s="129" t="s">
        <v>447</v>
      </c>
    </row>
    <row r="1306" spans="1:9" s="93" customFormat="1" x14ac:dyDescent="0.25">
      <c r="A1306" s="121"/>
      <c r="B1306" s="133"/>
      <c r="C1306" s="160"/>
      <c r="D1306" s="158"/>
      <c r="E1306" s="156"/>
      <c r="F1306" s="147"/>
      <c r="G1306" s="120"/>
      <c r="H1306" s="162"/>
      <c r="I1306" s="130"/>
    </row>
    <row r="1307" spans="1:9" s="93" customFormat="1" x14ac:dyDescent="0.25">
      <c r="A1307" s="121">
        <v>521</v>
      </c>
      <c r="B1307" s="133" t="s">
        <v>373</v>
      </c>
      <c r="C1307" s="159">
        <v>1.5</v>
      </c>
      <c r="D1307" s="157">
        <v>363</v>
      </c>
      <c r="E1307" s="156">
        <v>500</v>
      </c>
      <c r="F1307" s="147" t="s">
        <v>7</v>
      </c>
      <c r="G1307" s="119" t="s">
        <v>274</v>
      </c>
      <c r="H1307" s="161" t="s">
        <v>271</v>
      </c>
      <c r="I1307" s="129" t="s">
        <v>448</v>
      </c>
    </row>
    <row r="1308" spans="1:9" s="93" customFormat="1" x14ac:dyDescent="0.25">
      <c r="A1308" s="121"/>
      <c r="B1308" s="133"/>
      <c r="C1308" s="160"/>
      <c r="D1308" s="158"/>
      <c r="E1308" s="156"/>
      <c r="F1308" s="147"/>
      <c r="G1308" s="120"/>
      <c r="H1308" s="162"/>
      <c r="I1308" s="130"/>
    </row>
    <row r="1309" spans="1:9" s="93" customFormat="1" x14ac:dyDescent="0.25">
      <c r="A1309" s="121">
        <v>522</v>
      </c>
      <c r="B1309" s="133" t="s">
        <v>62</v>
      </c>
      <c r="C1309" s="159">
        <v>1.08</v>
      </c>
      <c r="D1309" s="157">
        <v>363</v>
      </c>
      <c r="E1309" s="156">
        <v>360</v>
      </c>
      <c r="F1309" s="147" t="s">
        <v>7</v>
      </c>
      <c r="G1309" s="119" t="s">
        <v>274</v>
      </c>
      <c r="H1309" s="161" t="s">
        <v>271</v>
      </c>
      <c r="I1309" s="129" t="s">
        <v>449</v>
      </c>
    </row>
    <row r="1310" spans="1:9" s="93" customFormat="1" x14ac:dyDescent="0.25">
      <c r="A1310" s="121"/>
      <c r="B1310" s="133"/>
      <c r="C1310" s="160"/>
      <c r="D1310" s="158"/>
      <c r="E1310" s="156"/>
      <c r="F1310" s="147"/>
      <c r="G1310" s="120"/>
      <c r="H1310" s="162"/>
      <c r="I1310" s="130"/>
    </row>
    <row r="1311" spans="1:9" s="93" customFormat="1" x14ac:dyDescent="0.25">
      <c r="A1311" s="121">
        <v>523</v>
      </c>
      <c r="B1311" s="133" t="s">
        <v>66</v>
      </c>
      <c r="C1311" s="159">
        <v>2.2799999999999998</v>
      </c>
      <c r="D1311" s="157">
        <v>363</v>
      </c>
      <c r="E1311" s="156">
        <v>760</v>
      </c>
      <c r="F1311" s="147" t="s">
        <v>7</v>
      </c>
      <c r="G1311" s="119" t="s">
        <v>274</v>
      </c>
      <c r="H1311" s="161" t="s">
        <v>271</v>
      </c>
      <c r="I1311" s="129" t="s">
        <v>450</v>
      </c>
    </row>
    <row r="1312" spans="1:9" s="93" customFormat="1" x14ac:dyDescent="0.25">
      <c r="A1312" s="121"/>
      <c r="B1312" s="133"/>
      <c r="C1312" s="160"/>
      <c r="D1312" s="158"/>
      <c r="E1312" s="156"/>
      <c r="F1312" s="147"/>
      <c r="G1312" s="120"/>
      <c r="H1312" s="162"/>
      <c r="I1312" s="130"/>
    </row>
    <row r="1313" spans="1:9" s="93" customFormat="1" x14ac:dyDescent="0.25">
      <c r="A1313" s="121">
        <v>524</v>
      </c>
      <c r="B1313" s="133" t="s">
        <v>89</v>
      </c>
      <c r="C1313" s="159">
        <v>0.9</v>
      </c>
      <c r="D1313" s="157">
        <v>363</v>
      </c>
      <c r="E1313" s="156">
        <v>300</v>
      </c>
      <c r="F1313" s="147" t="s">
        <v>7</v>
      </c>
      <c r="G1313" s="119" t="s">
        <v>274</v>
      </c>
      <c r="H1313" s="161" t="s">
        <v>271</v>
      </c>
      <c r="I1313" s="129" t="s">
        <v>451</v>
      </c>
    </row>
    <row r="1314" spans="1:9" s="93" customFormat="1" x14ac:dyDescent="0.25">
      <c r="A1314" s="121"/>
      <c r="B1314" s="133"/>
      <c r="C1314" s="160"/>
      <c r="D1314" s="158"/>
      <c r="E1314" s="156"/>
      <c r="F1314" s="147"/>
      <c r="G1314" s="120"/>
      <c r="H1314" s="162"/>
      <c r="I1314" s="130"/>
    </row>
    <row r="1315" spans="1:9" s="93" customFormat="1" x14ac:dyDescent="0.25">
      <c r="A1315" s="121">
        <v>525</v>
      </c>
      <c r="B1315" s="133" t="s">
        <v>161</v>
      </c>
      <c r="C1315" s="159">
        <v>0.81</v>
      </c>
      <c r="D1315" s="157">
        <v>363</v>
      </c>
      <c r="E1315" s="156">
        <v>270</v>
      </c>
      <c r="F1315" s="147" t="s">
        <v>7</v>
      </c>
      <c r="G1315" s="119" t="s">
        <v>274</v>
      </c>
      <c r="H1315" s="161" t="s">
        <v>271</v>
      </c>
      <c r="I1315" s="129" t="s">
        <v>452</v>
      </c>
    </row>
    <row r="1316" spans="1:9" s="93" customFormat="1" x14ac:dyDescent="0.25">
      <c r="A1316" s="121"/>
      <c r="B1316" s="133"/>
      <c r="C1316" s="160"/>
      <c r="D1316" s="158"/>
      <c r="E1316" s="156"/>
      <c r="F1316" s="147"/>
      <c r="G1316" s="120"/>
      <c r="H1316" s="162"/>
      <c r="I1316" s="130"/>
    </row>
    <row r="1317" spans="1:9" s="93" customFormat="1" x14ac:dyDescent="0.25">
      <c r="A1317" s="121">
        <v>526</v>
      </c>
      <c r="B1317" s="133" t="s">
        <v>390</v>
      </c>
      <c r="C1317" s="159">
        <v>0.75</v>
      </c>
      <c r="D1317" s="157">
        <v>363</v>
      </c>
      <c r="E1317" s="156">
        <v>250</v>
      </c>
      <c r="F1317" s="147" t="s">
        <v>7</v>
      </c>
      <c r="G1317" s="119" t="s">
        <v>274</v>
      </c>
      <c r="H1317" s="161" t="s">
        <v>271</v>
      </c>
      <c r="I1317" s="129" t="s">
        <v>453</v>
      </c>
    </row>
    <row r="1318" spans="1:9" s="93" customFormat="1" x14ac:dyDescent="0.25">
      <c r="A1318" s="121"/>
      <c r="B1318" s="133"/>
      <c r="C1318" s="160"/>
      <c r="D1318" s="158"/>
      <c r="E1318" s="156"/>
      <c r="F1318" s="147"/>
      <c r="G1318" s="120"/>
      <c r="H1318" s="162"/>
      <c r="I1318" s="130"/>
    </row>
    <row r="1319" spans="1:9" s="93" customFormat="1" x14ac:dyDescent="0.25">
      <c r="A1319" s="121">
        <v>527</v>
      </c>
      <c r="B1319" s="133" t="s">
        <v>53</v>
      </c>
      <c r="C1319" s="159">
        <v>0.69</v>
      </c>
      <c r="D1319" s="157">
        <v>363</v>
      </c>
      <c r="E1319" s="156">
        <v>230</v>
      </c>
      <c r="F1319" s="147" t="s">
        <v>7</v>
      </c>
      <c r="G1319" s="119" t="s">
        <v>274</v>
      </c>
      <c r="H1319" s="161" t="s">
        <v>271</v>
      </c>
      <c r="I1319" s="129" t="s">
        <v>454</v>
      </c>
    </row>
    <row r="1320" spans="1:9" s="93" customFormat="1" x14ac:dyDescent="0.25">
      <c r="A1320" s="121"/>
      <c r="B1320" s="133"/>
      <c r="C1320" s="160"/>
      <c r="D1320" s="158"/>
      <c r="E1320" s="156"/>
      <c r="F1320" s="147"/>
      <c r="G1320" s="120"/>
      <c r="H1320" s="162"/>
      <c r="I1320" s="130"/>
    </row>
    <row r="1321" spans="1:9" s="93" customFormat="1" ht="25.5" customHeight="1" x14ac:dyDescent="0.25">
      <c r="A1321" s="345" t="s">
        <v>18</v>
      </c>
      <c r="B1321" s="346"/>
      <c r="C1321" s="349">
        <f>SUM(C1283:C1320)</f>
        <v>38.93099999999999</v>
      </c>
      <c r="D1321" s="52"/>
      <c r="E1321" s="53">
        <f>SUM(E1283,E1286,E1288,E1290,E1292,E1293)</f>
        <v>2424</v>
      </c>
      <c r="F1321" s="52" t="s">
        <v>23</v>
      </c>
      <c r="G1321" s="154" t="s">
        <v>271</v>
      </c>
      <c r="H1321" s="155"/>
      <c r="I1321" s="95"/>
    </row>
    <row r="1322" spans="1:9" s="93" customFormat="1" ht="25.5" customHeight="1" x14ac:dyDescent="0.25">
      <c r="A1322" s="347"/>
      <c r="B1322" s="348"/>
      <c r="C1322" s="349"/>
      <c r="D1322" s="52"/>
      <c r="E1322" s="53">
        <f>SUM(E1294:E1319,E1291,E1289,E1287,E1285,)</f>
        <v>6530</v>
      </c>
      <c r="F1322" s="52" t="s">
        <v>7</v>
      </c>
      <c r="G1322" s="154" t="s">
        <v>271</v>
      </c>
      <c r="H1322" s="155"/>
      <c r="I1322" s="95"/>
    </row>
    <row r="1323" spans="1:9" s="108" customFormat="1" ht="15" customHeight="1" x14ac:dyDescent="0.25">
      <c r="A1323" s="166" t="s">
        <v>207</v>
      </c>
      <c r="B1323" s="167"/>
      <c r="C1323" s="167"/>
      <c r="D1323" s="167"/>
      <c r="E1323" s="167"/>
      <c r="F1323" s="167"/>
      <c r="G1323" s="167"/>
      <c r="H1323" s="167"/>
      <c r="I1323" s="168"/>
    </row>
    <row r="1324" spans="1:9" s="93" customFormat="1" x14ac:dyDescent="0.25">
      <c r="A1324" s="121">
        <v>528</v>
      </c>
      <c r="B1324" s="177" t="s">
        <v>40</v>
      </c>
      <c r="C1324" s="148">
        <v>2.78</v>
      </c>
      <c r="D1324" s="311">
        <v>536</v>
      </c>
      <c r="E1324" s="156">
        <v>536</v>
      </c>
      <c r="F1324" s="133" t="s">
        <v>23</v>
      </c>
      <c r="G1324" s="139" t="s">
        <v>274</v>
      </c>
      <c r="H1324" s="183" t="s">
        <v>271</v>
      </c>
      <c r="I1324" s="129" t="s">
        <v>950</v>
      </c>
    </row>
    <row r="1325" spans="1:9" s="93" customFormat="1" x14ac:dyDescent="0.25">
      <c r="A1325" s="121"/>
      <c r="B1325" s="177"/>
      <c r="C1325" s="148"/>
      <c r="D1325" s="312"/>
      <c r="E1325" s="156"/>
      <c r="F1325" s="133"/>
      <c r="G1325" s="140"/>
      <c r="H1325" s="184"/>
      <c r="I1325" s="130"/>
    </row>
    <row r="1326" spans="1:9" s="11" customFormat="1" x14ac:dyDescent="0.25">
      <c r="A1326" s="121">
        <v>529</v>
      </c>
      <c r="B1326" s="177" t="s">
        <v>6</v>
      </c>
      <c r="C1326" s="148">
        <v>14.712999999999999</v>
      </c>
      <c r="D1326" s="180">
        <v>3011</v>
      </c>
      <c r="E1326" s="49">
        <v>1250</v>
      </c>
      <c r="F1326" s="45" t="s">
        <v>23</v>
      </c>
      <c r="G1326" s="119" t="s">
        <v>274</v>
      </c>
      <c r="H1326" s="161" t="s">
        <v>271</v>
      </c>
      <c r="I1326" s="129" t="s">
        <v>1092</v>
      </c>
    </row>
    <row r="1327" spans="1:9" s="11" customFormat="1" x14ac:dyDescent="0.25">
      <c r="A1327" s="121"/>
      <c r="B1327" s="177"/>
      <c r="C1327" s="148"/>
      <c r="D1327" s="182"/>
      <c r="E1327" s="49">
        <v>1761</v>
      </c>
      <c r="F1327" s="45" t="s">
        <v>7</v>
      </c>
      <c r="G1327" s="120"/>
      <c r="H1327" s="162"/>
      <c r="I1327" s="130"/>
    </row>
    <row r="1328" spans="1:9" s="93" customFormat="1" x14ac:dyDescent="0.25">
      <c r="A1328" s="121">
        <v>530</v>
      </c>
      <c r="B1328" s="177" t="s">
        <v>56</v>
      </c>
      <c r="C1328" s="148">
        <v>3.56</v>
      </c>
      <c r="D1328" s="180">
        <v>795</v>
      </c>
      <c r="E1328" s="156">
        <v>795</v>
      </c>
      <c r="F1328" s="147" t="s">
        <v>7</v>
      </c>
      <c r="G1328" s="119" t="s">
        <v>274</v>
      </c>
      <c r="H1328" s="161" t="s">
        <v>271</v>
      </c>
      <c r="I1328" s="129" t="s">
        <v>1093</v>
      </c>
    </row>
    <row r="1329" spans="1:9" s="93" customFormat="1" x14ac:dyDescent="0.25">
      <c r="A1329" s="121"/>
      <c r="B1329" s="177"/>
      <c r="C1329" s="148"/>
      <c r="D1329" s="182"/>
      <c r="E1329" s="156"/>
      <c r="F1329" s="147"/>
      <c r="G1329" s="120"/>
      <c r="H1329" s="162"/>
      <c r="I1329" s="130"/>
    </row>
    <row r="1330" spans="1:9" s="93" customFormat="1" x14ac:dyDescent="0.25">
      <c r="A1330" s="121">
        <v>531</v>
      </c>
      <c r="B1330" s="177" t="s">
        <v>25</v>
      </c>
      <c r="C1330" s="148">
        <v>1.46</v>
      </c>
      <c r="D1330" s="180">
        <v>383</v>
      </c>
      <c r="E1330" s="156">
        <v>383</v>
      </c>
      <c r="F1330" s="147" t="s">
        <v>7</v>
      </c>
      <c r="G1330" s="119" t="s">
        <v>274</v>
      </c>
      <c r="H1330" s="161" t="s">
        <v>271</v>
      </c>
      <c r="I1330" s="129" t="s">
        <v>1094</v>
      </c>
    </row>
    <row r="1331" spans="1:9" s="93" customFormat="1" x14ac:dyDescent="0.25">
      <c r="A1331" s="121"/>
      <c r="B1331" s="177"/>
      <c r="C1331" s="148"/>
      <c r="D1331" s="182"/>
      <c r="E1331" s="156"/>
      <c r="F1331" s="147"/>
      <c r="G1331" s="120"/>
      <c r="H1331" s="162"/>
      <c r="I1331" s="130"/>
    </row>
    <row r="1332" spans="1:9" s="93" customFormat="1" x14ac:dyDescent="0.25">
      <c r="A1332" s="121">
        <v>532</v>
      </c>
      <c r="B1332" s="177" t="s">
        <v>31</v>
      </c>
      <c r="C1332" s="148">
        <v>2.1230000000000002</v>
      </c>
      <c r="D1332" s="180">
        <v>538</v>
      </c>
      <c r="E1332" s="156">
        <v>538</v>
      </c>
      <c r="F1332" s="147" t="s">
        <v>1</v>
      </c>
      <c r="G1332" s="119" t="s">
        <v>274</v>
      </c>
      <c r="H1332" s="161" t="s">
        <v>271</v>
      </c>
      <c r="I1332" s="129" t="s">
        <v>1095</v>
      </c>
    </row>
    <row r="1333" spans="1:9" s="93" customFormat="1" x14ac:dyDescent="0.25">
      <c r="A1333" s="121"/>
      <c r="B1333" s="177"/>
      <c r="C1333" s="148"/>
      <c r="D1333" s="182"/>
      <c r="E1333" s="156"/>
      <c r="F1333" s="147"/>
      <c r="G1333" s="120"/>
      <c r="H1333" s="162"/>
      <c r="I1333" s="130"/>
    </row>
    <row r="1334" spans="1:9" s="93" customFormat="1" ht="15" customHeight="1" x14ac:dyDescent="0.25">
      <c r="A1334" s="121">
        <v>533</v>
      </c>
      <c r="B1334" s="177" t="s">
        <v>208</v>
      </c>
      <c r="C1334" s="148">
        <v>3.032</v>
      </c>
      <c r="D1334" s="180">
        <v>658</v>
      </c>
      <c r="E1334" s="156">
        <v>832</v>
      </c>
      <c r="F1334" s="147" t="s">
        <v>1</v>
      </c>
      <c r="G1334" s="119" t="s">
        <v>274</v>
      </c>
      <c r="H1334" s="161" t="s">
        <v>271</v>
      </c>
      <c r="I1334" s="129" t="s">
        <v>1096</v>
      </c>
    </row>
    <row r="1335" spans="1:9" s="93" customFormat="1" x14ac:dyDescent="0.25">
      <c r="A1335" s="121"/>
      <c r="B1335" s="177"/>
      <c r="C1335" s="148"/>
      <c r="D1335" s="182"/>
      <c r="E1335" s="156"/>
      <c r="F1335" s="147"/>
      <c r="G1335" s="120"/>
      <c r="H1335" s="162"/>
      <c r="I1335" s="130"/>
    </row>
    <row r="1336" spans="1:9" s="93" customFormat="1" ht="15" customHeight="1" x14ac:dyDescent="0.25">
      <c r="A1336" s="121">
        <v>534</v>
      </c>
      <c r="B1336" s="177" t="s">
        <v>37</v>
      </c>
      <c r="C1336" s="148">
        <v>5.056</v>
      </c>
      <c r="D1336" s="180">
        <v>1264</v>
      </c>
      <c r="E1336" s="156">
        <v>1264</v>
      </c>
      <c r="F1336" s="147" t="s">
        <v>7</v>
      </c>
      <c r="G1336" s="119" t="s">
        <v>274</v>
      </c>
      <c r="H1336" s="161" t="s">
        <v>271</v>
      </c>
      <c r="I1336" s="129" t="s">
        <v>1097</v>
      </c>
    </row>
    <row r="1337" spans="1:9" s="93" customFormat="1" x14ac:dyDescent="0.25">
      <c r="A1337" s="121"/>
      <c r="B1337" s="177"/>
      <c r="C1337" s="148"/>
      <c r="D1337" s="182"/>
      <c r="E1337" s="156"/>
      <c r="F1337" s="147"/>
      <c r="G1337" s="120"/>
      <c r="H1337" s="162"/>
      <c r="I1337" s="130"/>
    </row>
    <row r="1338" spans="1:9" s="93" customFormat="1" ht="15" customHeight="1" x14ac:dyDescent="0.25">
      <c r="A1338" s="121">
        <v>535</v>
      </c>
      <c r="B1338" s="177" t="s">
        <v>0</v>
      </c>
      <c r="C1338" s="148">
        <v>3.1120000000000001</v>
      </c>
      <c r="D1338" s="180">
        <v>608</v>
      </c>
      <c r="E1338" s="150">
        <v>889</v>
      </c>
      <c r="F1338" s="117" t="s">
        <v>1</v>
      </c>
      <c r="G1338" s="119" t="s">
        <v>274</v>
      </c>
      <c r="H1338" s="161" t="s">
        <v>271</v>
      </c>
      <c r="I1338" s="129" t="s">
        <v>1098</v>
      </c>
    </row>
    <row r="1339" spans="1:9" s="93" customFormat="1" x14ac:dyDescent="0.25">
      <c r="A1339" s="121"/>
      <c r="B1339" s="177"/>
      <c r="C1339" s="148"/>
      <c r="D1339" s="182"/>
      <c r="E1339" s="151"/>
      <c r="F1339" s="118"/>
      <c r="G1339" s="120"/>
      <c r="H1339" s="162"/>
      <c r="I1339" s="130"/>
    </row>
    <row r="1340" spans="1:9" s="93" customFormat="1" ht="15" customHeight="1" x14ac:dyDescent="0.25">
      <c r="A1340" s="121">
        <v>536</v>
      </c>
      <c r="B1340" s="177" t="s">
        <v>29</v>
      </c>
      <c r="C1340" s="148">
        <v>3.5</v>
      </c>
      <c r="D1340" s="180">
        <v>424</v>
      </c>
      <c r="E1340" s="156">
        <v>1000</v>
      </c>
      <c r="F1340" s="147" t="s">
        <v>1</v>
      </c>
      <c r="G1340" s="119" t="s">
        <v>274</v>
      </c>
      <c r="H1340" s="161" t="s">
        <v>271</v>
      </c>
      <c r="I1340" s="129" t="s">
        <v>1099</v>
      </c>
    </row>
    <row r="1341" spans="1:9" s="93" customFormat="1" x14ac:dyDescent="0.25">
      <c r="A1341" s="121"/>
      <c r="B1341" s="177"/>
      <c r="C1341" s="148"/>
      <c r="D1341" s="182"/>
      <c r="E1341" s="156"/>
      <c r="F1341" s="147"/>
      <c r="G1341" s="120"/>
      <c r="H1341" s="162"/>
      <c r="I1341" s="130"/>
    </row>
    <row r="1342" spans="1:9" s="93" customFormat="1" ht="15" customHeight="1" x14ac:dyDescent="0.25">
      <c r="A1342" s="121">
        <v>537</v>
      </c>
      <c r="B1342" s="177" t="s">
        <v>10</v>
      </c>
      <c r="C1342" s="148">
        <v>0.76</v>
      </c>
      <c r="D1342" s="180">
        <v>217</v>
      </c>
      <c r="E1342" s="156">
        <v>217</v>
      </c>
      <c r="F1342" s="147" t="s">
        <v>1</v>
      </c>
      <c r="G1342" s="119" t="s">
        <v>274</v>
      </c>
      <c r="H1342" s="161" t="s">
        <v>271</v>
      </c>
      <c r="I1342" s="129" t="s">
        <v>1100</v>
      </c>
    </row>
    <row r="1343" spans="1:9" s="93" customFormat="1" ht="24.75" customHeight="1" x14ac:dyDescent="0.25">
      <c r="A1343" s="121"/>
      <c r="B1343" s="177"/>
      <c r="C1343" s="148"/>
      <c r="D1343" s="182"/>
      <c r="E1343" s="156"/>
      <c r="F1343" s="147"/>
      <c r="G1343" s="120"/>
      <c r="H1343" s="162"/>
      <c r="I1343" s="130"/>
    </row>
    <row r="1344" spans="1:9" s="93" customFormat="1" ht="15" customHeight="1" x14ac:dyDescent="0.25">
      <c r="A1344" s="121">
        <v>538</v>
      </c>
      <c r="B1344" s="177" t="s">
        <v>129</v>
      </c>
      <c r="C1344" s="148">
        <v>1.5</v>
      </c>
      <c r="D1344" s="180">
        <v>217</v>
      </c>
      <c r="E1344" s="156">
        <v>200</v>
      </c>
      <c r="F1344" s="147" t="s">
        <v>7</v>
      </c>
      <c r="G1344" s="119" t="s">
        <v>274</v>
      </c>
      <c r="H1344" s="161" t="s">
        <v>271</v>
      </c>
      <c r="I1344" s="129" t="s">
        <v>1101</v>
      </c>
    </row>
    <row r="1345" spans="1:9" s="93" customFormat="1" ht="24.75" customHeight="1" x14ac:dyDescent="0.25">
      <c r="A1345" s="121"/>
      <c r="B1345" s="177"/>
      <c r="C1345" s="148"/>
      <c r="D1345" s="182"/>
      <c r="E1345" s="156"/>
      <c r="F1345" s="147"/>
      <c r="G1345" s="120"/>
      <c r="H1345" s="162"/>
      <c r="I1345" s="130"/>
    </row>
    <row r="1346" spans="1:9" s="93" customFormat="1" ht="15" customHeight="1" x14ac:dyDescent="0.25">
      <c r="A1346" s="121">
        <v>539</v>
      </c>
      <c r="B1346" s="177" t="s">
        <v>42</v>
      </c>
      <c r="C1346" s="148">
        <v>0.9</v>
      </c>
      <c r="D1346" s="180">
        <v>217</v>
      </c>
      <c r="E1346" s="156">
        <v>200</v>
      </c>
      <c r="F1346" s="147" t="s">
        <v>7</v>
      </c>
      <c r="G1346" s="119" t="s">
        <v>274</v>
      </c>
      <c r="H1346" s="161" t="s">
        <v>271</v>
      </c>
      <c r="I1346" s="129" t="s">
        <v>1102</v>
      </c>
    </row>
    <row r="1347" spans="1:9" s="93" customFormat="1" ht="24.75" customHeight="1" x14ac:dyDescent="0.25">
      <c r="A1347" s="121"/>
      <c r="B1347" s="177"/>
      <c r="C1347" s="148"/>
      <c r="D1347" s="182"/>
      <c r="E1347" s="156"/>
      <c r="F1347" s="147"/>
      <c r="G1347" s="120"/>
      <c r="H1347" s="162"/>
      <c r="I1347" s="130"/>
    </row>
    <row r="1348" spans="1:9" s="93" customFormat="1" ht="15" customHeight="1" x14ac:dyDescent="0.25">
      <c r="A1348" s="121">
        <v>540</v>
      </c>
      <c r="B1348" s="177" t="s">
        <v>67</v>
      </c>
      <c r="C1348" s="148">
        <v>0.9</v>
      </c>
      <c r="D1348" s="180">
        <v>217</v>
      </c>
      <c r="E1348" s="156">
        <v>150</v>
      </c>
      <c r="F1348" s="147" t="s">
        <v>7</v>
      </c>
      <c r="G1348" s="119" t="s">
        <v>274</v>
      </c>
      <c r="H1348" s="161" t="s">
        <v>271</v>
      </c>
      <c r="I1348" s="129" t="s">
        <v>1103</v>
      </c>
    </row>
    <row r="1349" spans="1:9" s="93" customFormat="1" ht="24.75" customHeight="1" x14ac:dyDescent="0.25">
      <c r="A1349" s="121"/>
      <c r="B1349" s="177"/>
      <c r="C1349" s="148"/>
      <c r="D1349" s="182"/>
      <c r="E1349" s="156"/>
      <c r="F1349" s="147"/>
      <c r="G1349" s="120"/>
      <c r="H1349" s="162"/>
      <c r="I1349" s="130"/>
    </row>
    <row r="1350" spans="1:9" s="93" customFormat="1" ht="15" customHeight="1" x14ac:dyDescent="0.25">
      <c r="A1350" s="121">
        <v>541</v>
      </c>
      <c r="B1350" s="177" t="s">
        <v>999</v>
      </c>
      <c r="C1350" s="148">
        <v>0.9</v>
      </c>
      <c r="D1350" s="180">
        <v>217</v>
      </c>
      <c r="E1350" s="156">
        <v>150</v>
      </c>
      <c r="F1350" s="147" t="s">
        <v>7</v>
      </c>
      <c r="G1350" s="119" t="s">
        <v>274</v>
      </c>
      <c r="H1350" s="161" t="s">
        <v>271</v>
      </c>
      <c r="I1350" s="129" t="s">
        <v>1104</v>
      </c>
    </row>
    <row r="1351" spans="1:9" s="93" customFormat="1" ht="24.75" customHeight="1" x14ac:dyDescent="0.25">
      <c r="A1351" s="121"/>
      <c r="B1351" s="177"/>
      <c r="C1351" s="148"/>
      <c r="D1351" s="182"/>
      <c r="E1351" s="156"/>
      <c r="F1351" s="147"/>
      <c r="G1351" s="120"/>
      <c r="H1351" s="162"/>
      <c r="I1351" s="130"/>
    </row>
    <row r="1352" spans="1:9" s="93" customFormat="1" ht="15" customHeight="1" x14ac:dyDescent="0.25">
      <c r="A1352" s="121">
        <v>542</v>
      </c>
      <c r="B1352" s="177" t="s">
        <v>373</v>
      </c>
      <c r="C1352" s="148">
        <v>0.9</v>
      </c>
      <c r="D1352" s="180">
        <v>217</v>
      </c>
      <c r="E1352" s="156">
        <v>100</v>
      </c>
      <c r="F1352" s="147" t="s">
        <v>7</v>
      </c>
      <c r="G1352" s="119" t="s">
        <v>274</v>
      </c>
      <c r="H1352" s="161" t="s">
        <v>271</v>
      </c>
      <c r="I1352" s="129" t="s">
        <v>1105</v>
      </c>
    </row>
    <row r="1353" spans="1:9" s="93" customFormat="1" ht="24.75" customHeight="1" x14ac:dyDescent="0.25">
      <c r="A1353" s="121"/>
      <c r="B1353" s="177"/>
      <c r="C1353" s="148"/>
      <c r="D1353" s="182"/>
      <c r="E1353" s="156"/>
      <c r="F1353" s="147"/>
      <c r="G1353" s="120"/>
      <c r="H1353" s="162"/>
      <c r="I1353" s="130"/>
    </row>
    <row r="1354" spans="1:9" s="93" customFormat="1" ht="15" customHeight="1" x14ac:dyDescent="0.25">
      <c r="A1354" s="121">
        <v>543</v>
      </c>
      <c r="B1354" s="177" t="s">
        <v>372</v>
      </c>
      <c r="C1354" s="148">
        <v>0.9</v>
      </c>
      <c r="D1354" s="180">
        <v>217</v>
      </c>
      <c r="E1354" s="156">
        <v>200</v>
      </c>
      <c r="F1354" s="147" t="s">
        <v>7</v>
      </c>
      <c r="G1354" s="119" t="s">
        <v>274</v>
      </c>
      <c r="H1354" s="161" t="s">
        <v>271</v>
      </c>
      <c r="I1354" s="129" t="s">
        <v>1106</v>
      </c>
    </row>
    <row r="1355" spans="1:9" s="93" customFormat="1" ht="24.75" customHeight="1" x14ac:dyDescent="0.25">
      <c r="A1355" s="121"/>
      <c r="B1355" s="177"/>
      <c r="C1355" s="148"/>
      <c r="D1355" s="182"/>
      <c r="E1355" s="156"/>
      <c r="F1355" s="147"/>
      <c r="G1355" s="120"/>
      <c r="H1355" s="162"/>
      <c r="I1355" s="130"/>
    </row>
    <row r="1356" spans="1:9" s="93" customFormat="1" ht="15" customHeight="1" x14ac:dyDescent="0.25">
      <c r="A1356" s="121">
        <v>544</v>
      </c>
      <c r="B1356" s="177" t="s">
        <v>378</v>
      </c>
      <c r="C1356" s="148">
        <v>0.9</v>
      </c>
      <c r="D1356" s="180">
        <v>217</v>
      </c>
      <c r="E1356" s="156">
        <v>150</v>
      </c>
      <c r="F1356" s="147" t="s">
        <v>7</v>
      </c>
      <c r="G1356" s="119" t="s">
        <v>274</v>
      </c>
      <c r="H1356" s="161" t="s">
        <v>271</v>
      </c>
      <c r="I1356" s="129" t="s">
        <v>1107</v>
      </c>
    </row>
    <row r="1357" spans="1:9" s="93" customFormat="1" ht="24.75" customHeight="1" x14ac:dyDescent="0.25">
      <c r="A1357" s="121"/>
      <c r="B1357" s="177"/>
      <c r="C1357" s="148"/>
      <c r="D1357" s="182"/>
      <c r="E1357" s="156"/>
      <c r="F1357" s="147"/>
      <c r="G1357" s="120"/>
      <c r="H1357" s="162"/>
      <c r="I1357" s="130"/>
    </row>
    <row r="1358" spans="1:9" s="93" customFormat="1" ht="15" customHeight="1" x14ac:dyDescent="0.25">
      <c r="A1358" s="121">
        <v>545</v>
      </c>
      <c r="B1358" s="177" t="s">
        <v>71</v>
      </c>
      <c r="C1358" s="148">
        <v>0.9</v>
      </c>
      <c r="D1358" s="180">
        <v>217</v>
      </c>
      <c r="E1358" s="156">
        <v>150</v>
      </c>
      <c r="F1358" s="147" t="s">
        <v>7</v>
      </c>
      <c r="G1358" s="119" t="s">
        <v>274</v>
      </c>
      <c r="H1358" s="161" t="s">
        <v>271</v>
      </c>
      <c r="I1358" s="129" t="s">
        <v>1108</v>
      </c>
    </row>
    <row r="1359" spans="1:9" s="93" customFormat="1" ht="18" customHeight="1" x14ac:dyDescent="0.25">
      <c r="A1359" s="121"/>
      <c r="B1359" s="177"/>
      <c r="C1359" s="148"/>
      <c r="D1359" s="182"/>
      <c r="E1359" s="156"/>
      <c r="F1359" s="147"/>
      <c r="G1359" s="120"/>
      <c r="H1359" s="162"/>
      <c r="I1359" s="130"/>
    </row>
    <row r="1360" spans="1:9" s="93" customFormat="1" ht="15" customHeight="1" x14ac:dyDescent="0.25">
      <c r="A1360" s="121">
        <v>546</v>
      </c>
      <c r="B1360" s="177" t="s">
        <v>131</v>
      </c>
      <c r="C1360" s="148">
        <v>0.9</v>
      </c>
      <c r="D1360" s="180">
        <v>217</v>
      </c>
      <c r="E1360" s="156">
        <v>150</v>
      </c>
      <c r="F1360" s="147" t="s">
        <v>7</v>
      </c>
      <c r="G1360" s="119" t="s">
        <v>274</v>
      </c>
      <c r="H1360" s="161" t="s">
        <v>271</v>
      </c>
      <c r="I1360" s="129" t="s">
        <v>1109</v>
      </c>
    </row>
    <row r="1361" spans="1:9" s="93" customFormat="1" ht="24.75" customHeight="1" x14ac:dyDescent="0.25">
      <c r="A1361" s="121"/>
      <c r="B1361" s="177"/>
      <c r="C1361" s="148"/>
      <c r="D1361" s="182"/>
      <c r="E1361" s="156"/>
      <c r="F1361" s="147"/>
      <c r="G1361" s="120"/>
      <c r="H1361" s="162"/>
      <c r="I1361" s="130"/>
    </row>
    <row r="1362" spans="1:9" s="93" customFormat="1" ht="15" customHeight="1" x14ac:dyDescent="0.25">
      <c r="A1362" s="121">
        <v>547</v>
      </c>
      <c r="B1362" s="177" t="s">
        <v>1000</v>
      </c>
      <c r="C1362" s="148">
        <v>0.9</v>
      </c>
      <c r="D1362" s="180">
        <v>217</v>
      </c>
      <c r="E1362" s="156">
        <v>150</v>
      </c>
      <c r="F1362" s="147" t="s">
        <v>7</v>
      </c>
      <c r="G1362" s="119" t="s">
        <v>274</v>
      </c>
      <c r="H1362" s="161" t="s">
        <v>271</v>
      </c>
      <c r="I1362" s="129" t="s">
        <v>1110</v>
      </c>
    </row>
    <row r="1363" spans="1:9" s="93" customFormat="1" ht="24.75" customHeight="1" x14ac:dyDescent="0.25">
      <c r="A1363" s="121"/>
      <c r="B1363" s="177"/>
      <c r="C1363" s="148"/>
      <c r="D1363" s="182"/>
      <c r="E1363" s="156"/>
      <c r="F1363" s="147"/>
      <c r="G1363" s="120"/>
      <c r="H1363" s="162"/>
      <c r="I1363" s="130"/>
    </row>
    <row r="1364" spans="1:9" s="93" customFormat="1" ht="15" customHeight="1" x14ac:dyDescent="0.25">
      <c r="A1364" s="121">
        <v>548</v>
      </c>
      <c r="B1364" s="177" t="s">
        <v>191</v>
      </c>
      <c r="C1364" s="148">
        <v>0.9</v>
      </c>
      <c r="D1364" s="180">
        <v>217</v>
      </c>
      <c r="E1364" s="156">
        <v>120</v>
      </c>
      <c r="F1364" s="147" t="s">
        <v>7</v>
      </c>
      <c r="G1364" s="119" t="s">
        <v>274</v>
      </c>
      <c r="H1364" s="161" t="s">
        <v>271</v>
      </c>
      <c r="I1364" s="129" t="s">
        <v>1111</v>
      </c>
    </row>
    <row r="1365" spans="1:9" s="93" customFormat="1" ht="24.75" customHeight="1" x14ac:dyDescent="0.25">
      <c r="A1365" s="121"/>
      <c r="B1365" s="177"/>
      <c r="C1365" s="148"/>
      <c r="D1365" s="182"/>
      <c r="E1365" s="156"/>
      <c r="F1365" s="147"/>
      <c r="G1365" s="120"/>
      <c r="H1365" s="162"/>
      <c r="I1365" s="130"/>
    </row>
    <row r="1366" spans="1:9" s="93" customFormat="1" ht="15" customHeight="1" x14ac:dyDescent="0.25">
      <c r="A1366" s="121">
        <v>549</v>
      </c>
      <c r="B1366" s="177" t="s">
        <v>49</v>
      </c>
      <c r="C1366" s="148">
        <v>1.5</v>
      </c>
      <c r="D1366" s="180">
        <v>217</v>
      </c>
      <c r="E1366" s="156">
        <v>200</v>
      </c>
      <c r="F1366" s="147" t="s">
        <v>7</v>
      </c>
      <c r="G1366" s="119" t="s">
        <v>274</v>
      </c>
      <c r="H1366" s="161" t="s">
        <v>271</v>
      </c>
      <c r="I1366" s="129" t="s">
        <v>1112</v>
      </c>
    </row>
    <row r="1367" spans="1:9" s="93" customFormat="1" ht="24.75" customHeight="1" x14ac:dyDescent="0.25">
      <c r="A1367" s="121"/>
      <c r="B1367" s="177"/>
      <c r="C1367" s="148"/>
      <c r="D1367" s="182"/>
      <c r="E1367" s="156"/>
      <c r="F1367" s="147"/>
      <c r="G1367" s="120"/>
      <c r="H1367" s="162"/>
      <c r="I1367" s="130"/>
    </row>
    <row r="1368" spans="1:9" s="93" customFormat="1" ht="15" customHeight="1" x14ac:dyDescent="0.25">
      <c r="A1368" s="121">
        <v>550</v>
      </c>
      <c r="B1368" s="177" t="s">
        <v>946</v>
      </c>
      <c r="C1368" s="148">
        <v>1.0209999999999999</v>
      </c>
      <c r="D1368" s="180">
        <v>217</v>
      </c>
      <c r="E1368" s="156">
        <v>500</v>
      </c>
      <c r="F1368" s="147" t="s">
        <v>7</v>
      </c>
      <c r="G1368" s="119" t="s">
        <v>274</v>
      </c>
      <c r="H1368" s="161" t="s">
        <v>271</v>
      </c>
      <c r="I1368" s="129" t="s">
        <v>1113</v>
      </c>
    </row>
    <row r="1369" spans="1:9" s="93" customFormat="1" ht="24.75" customHeight="1" x14ac:dyDescent="0.25">
      <c r="A1369" s="121"/>
      <c r="B1369" s="177"/>
      <c r="C1369" s="148"/>
      <c r="D1369" s="182"/>
      <c r="E1369" s="156"/>
      <c r="F1369" s="147"/>
      <c r="G1369" s="120"/>
      <c r="H1369" s="162"/>
      <c r="I1369" s="130"/>
    </row>
    <row r="1370" spans="1:9" s="93" customFormat="1" ht="15" customHeight="1" x14ac:dyDescent="0.25">
      <c r="A1370" s="121">
        <v>551</v>
      </c>
      <c r="B1370" s="177" t="s">
        <v>209</v>
      </c>
      <c r="C1370" s="148">
        <v>31.48</v>
      </c>
      <c r="D1370" s="180">
        <v>5190</v>
      </c>
      <c r="E1370" s="156">
        <v>5190</v>
      </c>
      <c r="F1370" s="147" t="s">
        <v>7</v>
      </c>
      <c r="G1370" s="119" t="s">
        <v>288</v>
      </c>
      <c r="H1370" s="112" t="s">
        <v>357</v>
      </c>
      <c r="I1370" s="129" t="s">
        <v>1114</v>
      </c>
    </row>
    <row r="1371" spans="1:9" s="93" customFormat="1" ht="15" customHeight="1" x14ac:dyDescent="0.25">
      <c r="A1371" s="121"/>
      <c r="B1371" s="177"/>
      <c r="C1371" s="148"/>
      <c r="D1371" s="181"/>
      <c r="E1371" s="156"/>
      <c r="F1371" s="147"/>
      <c r="G1371" s="196"/>
      <c r="H1371" s="112" t="s">
        <v>358</v>
      </c>
      <c r="I1371" s="165"/>
    </row>
    <row r="1372" spans="1:9" s="93" customFormat="1" ht="30" customHeight="1" x14ac:dyDescent="0.25">
      <c r="A1372" s="121"/>
      <c r="B1372" s="177"/>
      <c r="C1372" s="148"/>
      <c r="D1372" s="182"/>
      <c r="E1372" s="156"/>
      <c r="F1372" s="147"/>
      <c r="G1372" s="120"/>
      <c r="H1372" s="112" t="s">
        <v>359</v>
      </c>
      <c r="I1372" s="130"/>
    </row>
    <row r="1373" spans="1:9" s="93" customFormat="1" ht="15" customHeight="1" x14ac:dyDescent="0.25">
      <c r="A1373" s="169" t="s">
        <v>18</v>
      </c>
      <c r="B1373" s="170"/>
      <c r="C1373" s="258">
        <f>SUM(C1324:C1372)</f>
        <v>84.59699999999998</v>
      </c>
      <c r="D1373" s="71"/>
      <c r="E1373" s="53">
        <f>SUM(E1324,E1326)</f>
        <v>1786</v>
      </c>
      <c r="F1373" s="52" t="s">
        <v>23</v>
      </c>
      <c r="G1373" s="124" t="s">
        <v>271</v>
      </c>
      <c r="H1373" s="284"/>
      <c r="I1373" s="95"/>
    </row>
    <row r="1374" spans="1:9" s="93" customFormat="1" x14ac:dyDescent="0.25">
      <c r="A1374" s="171"/>
      <c r="B1374" s="172"/>
      <c r="C1374" s="258"/>
      <c r="D1374" s="72"/>
      <c r="E1374" s="53">
        <f>SUM(E1344:E1370,E1336,E1330,E1328,E1327)</f>
        <v>11813</v>
      </c>
      <c r="F1374" s="52" t="s">
        <v>7</v>
      </c>
      <c r="G1374" s="217"/>
      <c r="H1374" s="285"/>
      <c r="I1374" s="95"/>
    </row>
    <row r="1375" spans="1:9" s="93" customFormat="1" x14ac:dyDescent="0.25">
      <c r="A1375" s="173"/>
      <c r="B1375" s="174"/>
      <c r="C1375" s="258"/>
      <c r="D1375" s="72"/>
      <c r="E1375" s="53">
        <f>SUM(E1342,E1340,E1338,E1334,E1332)</f>
        <v>3476</v>
      </c>
      <c r="F1375" s="52" t="s">
        <v>1</v>
      </c>
      <c r="G1375" s="125"/>
      <c r="H1375" s="286"/>
      <c r="I1375" s="95"/>
    </row>
    <row r="1376" spans="1:9" s="93" customFormat="1" ht="31.5" customHeight="1" x14ac:dyDescent="0.25">
      <c r="A1376" s="238" t="s">
        <v>263</v>
      </c>
      <c r="B1376" s="239"/>
      <c r="C1376" s="219">
        <f>SUM(C1321,C1373)</f>
        <v>123.52799999999996</v>
      </c>
      <c r="D1376" s="85"/>
      <c r="E1376" s="84">
        <f>SUM(E1373,E1321)</f>
        <v>4210</v>
      </c>
      <c r="F1376" s="52" t="s">
        <v>23</v>
      </c>
      <c r="G1376" s="185">
        <f>SUM(E1376,E1377,E1378)</f>
        <v>26029</v>
      </c>
      <c r="H1376" s="186"/>
      <c r="I1376" s="95"/>
    </row>
    <row r="1377" spans="1:9" s="93" customFormat="1" ht="30.75" customHeight="1" x14ac:dyDescent="0.25">
      <c r="A1377" s="240"/>
      <c r="B1377" s="241"/>
      <c r="C1377" s="219"/>
      <c r="D1377" s="86"/>
      <c r="E1377" s="84">
        <f>SUM(E1374,E1322)</f>
        <v>18343</v>
      </c>
      <c r="F1377" s="52" t="s">
        <v>7</v>
      </c>
      <c r="G1377" s="187"/>
      <c r="H1377" s="188"/>
      <c r="I1377" s="95"/>
    </row>
    <row r="1378" spans="1:9" s="93" customFormat="1" ht="15" customHeight="1" x14ac:dyDescent="0.25">
      <c r="A1378" s="242"/>
      <c r="B1378" s="243"/>
      <c r="C1378" s="219"/>
      <c r="D1378" s="87"/>
      <c r="E1378" s="84">
        <f>SUM(E1375)</f>
        <v>3476</v>
      </c>
      <c r="F1378" s="52" t="s">
        <v>1</v>
      </c>
      <c r="G1378" s="189"/>
      <c r="H1378" s="190"/>
      <c r="I1378" s="95"/>
    </row>
    <row r="1379" spans="1:9" s="93" customFormat="1" ht="18.75" customHeight="1" x14ac:dyDescent="0.25">
      <c r="A1379" s="276" t="s">
        <v>266</v>
      </c>
      <c r="B1379" s="277"/>
      <c r="C1379" s="277"/>
      <c r="D1379" s="277"/>
      <c r="E1379" s="277"/>
      <c r="F1379" s="277"/>
      <c r="G1379" s="277"/>
      <c r="H1379" s="277"/>
      <c r="I1379" s="278"/>
    </row>
    <row r="1380" spans="1:9" s="93" customFormat="1" ht="18.75" customHeight="1" x14ac:dyDescent="0.25">
      <c r="A1380" s="191" t="s">
        <v>210</v>
      </c>
      <c r="B1380" s="192"/>
      <c r="C1380" s="192"/>
      <c r="D1380" s="192"/>
      <c r="E1380" s="192"/>
      <c r="F1380" s="192"/>
      <c r="G1380" s="192"/>
      <c r="H1380" s="192"/>
      <c r="I1380" s="193"/>
    </row>
    <row r="1381" spans="1:9" s="93" customFormat="1" x14ac:dyDescent="0.25">
      <c r="A1381" s="121">
        <v>552</v>
      </c>
      <c r="B1381" s="121" t="s">
        <v>24</v>
      </c>
      <c r="C1381" s="148">
        <v>2.73</v>
      </c>
      <c r="D1381" s="163">
        <v>580</v>
      </c>
      <c r="E1381" s="156">
        <v>580</v>
      </c>
      <c r="F1381" s="121" t="s">
        <v>23</v>
      </c>
      <c r="G1381" s="119" t="s">
        <v>274</v>
      </c>
      <c r="H1381" s="152" t="s">
        <v>271</v>
      </c>
      <c r="I1381" s="129" t="s">
        <v>398</v>
      </c>
    </row>
    <row r="1382" spans="1:9" s="93" customFormat="1" ht="29.25" customHeight="1" x14ac:dyDescent="0.25">
      <c r="A1382" s="121"/>
      <c r="B1382" s="121"/>
      <c r="C1382" s="148"/>
      <c r="D1382" s="164"/>
      <c r="E1382" s="156"/>
      <c r="F1382" s="121"/>
      <c r="G1382" s="120"/>
      <c r="H1382" s="153"/>
      <c r="I1382" s="130"/>
    </row>
    <row r="1383" spans="1:9" s="93" customFormat="1" ht="15" customHeight="1" x14ac:dyDescent="0.25">
      <c r="A1383" s="121">
        <v>553</v>
      </c>
      <c r="B1383" s="121" t="s">
        <v>211</v>
      </c>
      <c r="C1383" s="148">
        <v>0.72499999999999998</v>
      </c>
      <c r="D1383" s="163">
        <v>200</v>
      </c>
      <c r="E1383" s="156">
        <v>200</v>
      </c>
      <c r="F1383" s="121" t="s">
        <v>7</v>
      </c>
      <c r="G1383" s="119" t="s">
        <v>274</v>
      </c>
      <c r="H1383" s="152" t="s">
        <v>271</v>
      </c>
      <c r="I1383" s="129" t="s">
        <v>399</v>
      </c>
    </row>
    <row r="1384" spans="1:9" s="93" customFormat="1" ht="14.25" customHeight="1" x14ac:dyDescent="0.25">
      <c r="A1384" s="121"/>
      <c r="B1384" s="121"/>
      <c r="C1384" s="148"/>
      <c r="D1384" s="164"/>
      <c r="E1384" s="156"/>
      <c r="F1384" s="121"/>
      <c r="G1384" s="120"/>
      <c r="H1384" s="153"/>
      <c r="I1384" s="130"/>
    </row>
    <row r="1385" spans="1:9" s="93" customFormat="1" ht="15" customHeight="1" x14ac:dyDescent="0.25">
      <c r="A1385" s="121">
        <v>554</v>
      </c>
      <c r="B1385" s="121" t="s">
        <v>0</v>
      </c>
      <c r="C1385" s="148">
        <v>2.3109999999999999</v>
      </c>
      <c r="D1385" s="163">
        <v>410</v>
      </c>
      <c r="E1385" s="156">
        <v>623</v>
      </c>
      <c r="F1385" s="121" t="s">
        <v>23</v>
      </c>
      <c r="G1385" s="119" t="s">
        <v>274</v>
      </c>
      <c r="H1385" s="152" t="s">
        <v>271</v>
      </c>
      <c r="I1385" s="129" t="s">
        <v>400</v>
      </c>
    </row>
    <row r="1386" spans="1:9" s="93" customFormat="1" x14ac:dyDescent="0.25">
      <c r="A1386" s="121"/>
      <c r="B1386" s="121"/>
      <c r="C1386" s="148"/>
      <c r="D1386" s="164"/>
      <c r="E1386" s="156"/>
      <c r="F1386" s="121"/>
      <c r="G1386" s="120"/>
      <c r="H1386" s="153"/>
      <c r="I1386" s="130"/>
    </row>
    <row r="1387" spans="1:9" s="93" customFormat="1" ht="19.5" customHeight="1" x14ac:dyDescent="0.25">
      <c r="A1387" s="121">
        <v>555</v>
      </c>
      <c r="B1387" s="121" t="s">
        <v>111</v>
      </c>
      <c r="C1387" s="148">
        <v>3.004</v>
      </c>
      <c r="D1387" s="163">
        <v>500</v>
      </c>
      <c r="E1387" s="49">
        <v>130</v>
      </c>
      <c r="F1387" s="46" t="s">
        <v>23</v>
      </c>
      <c r="G1387" s="119" t="s">
        <v>274</v>
      </c>
      <c r="H1387" s="152" t="s">
        <v>271</v>
      </c>
      <c r="I1387" s="129" t="s">
        <v>401</v>
      </c>
    </row>
    <row r="1388" spans="1:9" s="93" customFormat="1" x14ac:dyDescent="0.25">
      <c r="A1388" s="121"/>
      <c r="B1388" s="121"/>
      <c r="C1388" s="148"/>
      <c r="D1388" s="164"/>
      <c r="E1388" s="49">
        <v>813</v>
      </c>
      <c r="F1388" s="46" t="s">
        <v>7</v>
      </c>
      <c r="G1388" s="120"/>
      <c r="H1388" s="153"/>
      <c r="I1388" s="130"/>
    </row>
    <row r="1389" spans="1:9" s="93" customFormat="1" ht="15" customHeight="1" x14ac:dyDescent="0.25">
      <c r="A1389" s="121">
        <v>556</v>
      </c>
      <c r="B1389" s="121" t="s">
        <v>212</v>
      </c>
      <c r="C1389" s="148">
        <v>0.246</v>
      </c>
      <c r="D1389" s="163">
        <v>585</v>
      </c>
      <c r="E1389" s="156">
        <v>82</v>
      </c>
      <c r="F1389" s="121" t="s">
        <v>7</v>
      </c>
      <c r="G1389" s="119" t="s">
        <v>274</v>
      </c>
      <c r="H1389" s="152" t="s">
        <v>271</v>
      </c>
      <c r="I1389" s="129" t="s">
        <v>402</v>
      </c>
    </row>
    <row r="1390" spans="1:9" s="93" customFormat="1" x14ac:dyDescent="0.25">
      <c r="A1390" s="121"/>
      <c r="B1390" s="121"/>
      <c r="C1390" s="148"/>
      <c r="D1390" s="164"/>
      <c r="E1390" s="156"/>
      <c r="F1390" s="121"/>
      <c r="G1390" s="120"/>
      <c r="H1390" s="153"/>
      <c r="I1390" s="130"/>
    </row>
    <row r="1391" spans="1:9" s="93" customFormat="1" ht="15" customHeight="1" x14ac:dyDescent="0.25">
      <c r="A1391" s="121">
        <v>557</v>
      </c>
      <c r="B1391" s="121" t="s">
        <v>213</v>
      </c>
      <c r="C1391" s="148">
        <v>2.79</v>
      </c>
      <c r="D1391" s="163">
        <v>20</v>
      </c>
      <c r="E1391" s="156">
        <v>665</v>
      </c>
      <c r="F1391" s="121" t="s">
        <v>7</v>
      </c>
      <c r="G1391" s="119" t="s">
        <v>274</v>
      </c>
      <c r="H1391" s="152" t="s">
        <v>271</v>
      </c>
      <c r="I1391" s="129" t="s">
        <v>403</v>
      </c>
    </row>
    <row r="1392" spans="1:9" s="93" customFormat="1" x14ac:dyDescent="0.25">
      <c r="A1392" s="121"/>
      <c r="B1392" s="121"/>
      <c r="C1392" s="148"/>
      <c r="D1392" s="164"/>
      <c r="E1392" s="156"/>
      <c r="F1392" s="121"/>
      <c r="G1392" s="120"/>
      <c r="H1392" s="153"/>
      <c r="I1392" s="130"/>
    </row>
    <row r="1393" spans="1:9" s="93" customFormat="1" ht="15" customHeight="1" x14ac:dyDescent="0.25">
      <c r="A1393" s="121">
        <v>558</v>
      </c>
      <c r="B1393" s="121" t="s">
        <v>214</v>
      </c>
      <c r="C1393" s="148">
        <v>1.123</v>
      </c>
      <c r="D1393" s="163">
        <v>320</v>
      </c>
      <c r="E1393" s="156">
        <v>331</v>
      </c>
      <c r="F1393" s="121" t="s">
        <v>23</v>
      </c>
      <c r="G1393" s="119" t="s">
        <v>274</v>
      </c>
      <c r="H1393" s="152" t="s">
        <v>271</v>
      </c>
      <c r="I1393" s="129" t="s">
        <v>404</v>
      </c>
    </row>
    <row r="1394" spans="1:9" s="93" customFormat="1" x14ac:dyDescent="0.25">
      <c r="A1394" s="121"/>
      <c r="B1394" s="121"/>
      <c r="C1394" s="148"/>
      <c r="D1394" s="164"/>
      <c r="E1394" s="156"/>
      <c r="F1394" s="121"/>
      <c r="G1394" s="120"/>
      <c r="H1394" s="153"/>
      <c r="I1394" s="130"/>
    </row>
    <row r="1395" spans="1:9" s="93" customFormat="1" ht="13.5" customHeight="1" x14ac:dyDescent="0.25">
      <c r="A1395" s="121">
        <v>559</v>
      </c>
      <c r="B1395" s="121" t="s">
        <v>215</v>
      </c>
      <c r="C1395" s="148">
        <v>0.499</v>
      </c>
      <c r="D1395" s="163">
        <v>112</v>
      </c>
      <c r="E1395" s="156">
        <v>123</v>
      </c>
      <c r="F1395" s="121" t="s">
        <v>7</v>
      </c>
      <c r="G1395" s="119" t="s">
        <v>274</v>
      </c>
      <c r="H1395" s="152" t="s">
        <v>271</v>
      </c>
      <c r="I1395" s="129" t="s">
        <v>405</v>
      </c>
    </row>
    <row r="1396" spans="1:9" s="93" customFormat="1" x14ac:dyDescent="0.25">
      <c r="A1396" s="121"/>
      <c r="B1396" s="121"/>
      <c r="C1396" s="148"/>
      <c r="D1396" s="164"/>
      <c r="E1396" s="156"/>
      <c r="F1396" s="121"/>
      <c r="G1396" s="120"/>
      <c r="H1396" s="153"/>
      <c r="I1396" s="130"/>
    </row>
    <row r="1397" spans="1:9" s="93" customFormat="1" ht="15" customHeight="1" x14ac:dyDescent="0.25">
      <c r="A1397" s="121">
        <v>560</v>
      </c>
      <c r="B1397" s="121" t="s">
        <v>216</v>
      </c>
      <c r="C1397" s="148">
        <v>0.13500000000000001</v>
      </c>
      <c r="D1397" s="163">
        <v>45</v>
      </c>
      <c r="E1397" s="156">
        <v>45</v>
      </c>
      <c r="F1397" s="121" t="s">
        <v>7</v>
      </c>
      <c r="G1397" s="119" t="s">
        <v>274</v>
      </c>
      <c r="H1397" s="152" t="s">
        <v>271</v>
      </c>
      <c r="I1397" s="129" t="s">
        <v>406</v>
      </c>
    </row>
    <row r="1398" spans="1:9" s="93" customFormat="1" x14ac:dyDescent="0.25">
      <c r="A1398" s="121"/>
      <c r="B1398" s="121"/>
      <c r="C1398" s="148"/>
      <c r="D1398" s="164"/>
      <c r="E1398" s="156"/>
      <c r="F1398" s="121"/>
      <c r="G1398" s="120"/>
      <c r="H1398" s="153"/>
      <c r="I1398" s="130"/>
    </row>
    <row r="1399" spans="1:9" s="93" customFormat="1" ht="15" customHeight="1" x14ac:dyDescent="0.25">
      <c r="A1399" s="121">
        <v>561</v>
      </c>
      <c r="B1399" s="131" t="s">
        <v>364</v>
      </c>
      <c r="C1399" s="148">
        <v>42.018000000000001</v>
      </c>
      <c r="D1399" s="163">
        <v>6038</v>
      </c>
      <c r="E1399" s="150">
        <v>6385</v>
      </c>
      <c r="F1399" s="121" t="s">
        <v>23</v>
      </c>
      <c r="G1399" s="119" t="s">
        <v>288</v>
      </c>
      <c r="H1399" s="112" t="s">
        <v>360</v>
      </c>
      <c r="I1399" s="129" t="s">
        <v>407</v>
      </c>
    </row>
    <row r="1400" spans="1:9" s="93" customFormat="1" ht="33" customHeight="1" x14ac:dyDescent="0.25">
      <c r="A1400" s="121"/>
      <c r="B1400" s="134"/>
      <c r="C1400" s="148"/>
      <c r="D1400" s="164"/>
      <c r="E1400" s="151"/>
      <c r="F1400" s="121"/>
      <c r="G1400" s="120"/>
      <c r="H1400" s="112" t="s">
        <v>361</v>
      </c>
      <c r="I1400" s="130"/>
    </row>
    <row r="1401" spans="1:9" s="93" customFormat="1" ht="15" customHeight="1" x14ac:dyDescent="0.25">
      <c r="A1401" s="121">
        <v>562</v>
      </c>
      <c r="B1401" s="145" t="s">
        <v>962</v>
      </c>
      <c r="C1401" s="148">
        <v>1.2</v>
      </c>
      <c r="D1401" s="157">
        <v>6038</v>
      </c>
      <c r="E1401" s="150">
        <v>400</v>
      </c>
      <c r="F1401" s="147" t="s">
        <v>1</v>
      </c>
      <c r="G1401" s="119" t="s">
        <v>288</v>
      </c>
      <c r="H1401" s="424"/>
      <c r="I1401" s="129"/>
    </row>
    <row r="1402" spans="1:9" s="93" customFormat="1" ht="33" customHeight="1" x14ac:dyDescent="0.25">
      <c r="A1402" s="121"/>
      <c r="B1402" s="146"/>
      <c r="C1402" s="148"/>
      <c r="D1402" s="158"/>
      <c r="E1402" s="151"/>
      <c r="F1402" s="147"/>
      <c r="G1402" s="120"/>
      <c r="H1402" s="425"/>
      <c r="I1402" s="130"/>
    </row>
    <row r="1403" spans="1:9" s="93" customFormat="1" ht="15.75" customHeight="1" x14ac:dyDescent="0.25">
      <c r="A1403" s="169" t="s">
        <v>18</v>
      </c>
      <c r="B1403" s="170"/>
      <c r="C1403" s="258">
        <f>SUM(C1381:C1402)</f>
        <v>56.781000000000006</v>
      </c>
      <c r="D1403" s="71"/>
      <c r="E1403" s="53">
        <f>SUM(E1381,E1385,E1387,E1393,E1399)</f>
        <v>8049</v>
      </c>
      <c r="F1403" s="52" t="s">
        <v>23</v>
      </c>
      <c r="G1403" s="124" t="s">
        <v>271</v>
      </c>
      <c r="H1403" s="284"/>
      <c r="I1403" s="126"/>
    </row>
    <row r="1404" spans="1:9" s="93" customFormat="1" x14ac:dyDescent="0.25">
      <c r="A1404" s="171"/>
      <c r="B1404" s="172"/>
      <c r="C1404" s="258"/>
      <c r="D1404" s="72"/>
      <c r="E1404" s="53">
        <f>SUM(E1401)</f>
        <v>400</v>
      </c>
      <c r="F1404" s="52" t="s">
        <v>1</v>
      </c>
      <c r="G1404" s="217"/>
      <c r="H1404" s="285"/>
      <c r="I1404" s="127"/>
    </row>
    <row r="1405" spans="1:9" s="93" customFormat="1" x14ac:dyDescent="0.25">
      <c r="A1405" s="173"/>
      <c r="B1405" s="174"/>
      <c r="C1405" s="258"/>
      <c r="D1405" s="72"/>
      <c r="E1405" s="53">
        <f>SUM(E1383,E1388,E1389,E1391,E1395,E1397)</f>
        <v>1928</v>
      </c>
      <c r="F1405" s="52" t="s">
        <v>7</v>
      </c>
      <c r="G1405" s="125"/>
      <c r="H1405" s="286"/>
      <c r="I1405" s="128"/>
    </row>
    <row r="1406" spans="1:9" s="93" customFormat="1" ht="15" customHeight="1" x14ac:dyDescent="0.25">
      <c r="A1406" s="191" t="s">
        <v>217</v>
      </c>
      <c r="B1406" s="192"/>
      <c r="C1406" s="192"/>
      <c r="D1406" s="192"/>
      <c r="E1406" s="192"/>
      <c r="F1406" s="192"/>
      <c r="G1406" s="192"/>
      <c r="H1406" s="192"/>
      <c r="I1406" s="193"/>
    </row>
    <row r="1407" spans="1:9" s="93" customFormat="1" x14ac:dyDescent="0.25">
      <c r="A1407" s="121">
        <v>563</v>
      </c>
      <c r="B1407" s="121" t="s">
        <v>218</v>
      </c>
      <c r="C1407" s="148">
        <v>8.1300000000000008</v>
      </c>
      <c r="D1407" s="163">
        <v>1736</v>
      </c>
      <c r="E1407" s="156">
        <v>1780</v>
      </c>
      <c r="F1407" s="121" t="s">
        <v>7</v>
      </c>
      <c r="G1407" s="119" t="s">
        <v>288</v>
      </c>
      <c r="H1407" s="112" t="s">
        <v>362</v>
      </c>
      <c r="I1407" s="129" t="s">
        <v>408</v>
      </c>
    </row>
    <row r="1408" spans="1:9" s="93" customFormat="1" ht="29.25" customHeight="1" x14ac:dyDescent="0.25">
      <c r="A1408" s="121"/>
      <c r="B1408" s="121"/>
      <c r="C1408" s="148"/>
      <c r="D1408" s="164"/>
      <c r="E1408" s="156"/>
      <c r="F1408" s="121"/>
      <c r="G1408" s="120"/>
      <c r="H1408" s="112" t="s">
        <v>363</v>
      </c>
      <c r="I1408" s="130"/>
    </row>
    <row r="1409" spans="1:9" s="93" customFormat="1" ht="21.75" customHeight="1" x14ac:dyDescent="0.25">
      <c r="A1409" s="121">
        <v>564</v>
      </c>
      <c r="B1409" s="121" t="s">
        <v>29</v>
      </c>
      <c r="C1409" s="148">
        <v>1.2849999999999999</v>
      </c>
      <c r="D1409" s="163">
        <v>462</v>
      </c>
      <c r="E1409" s="49">
        <v>120</v>
      </c>
      <c r="F1409" s="46" t="s">
        <v>7</v>
      </c>
      <c r="G1409" s="119" t="s">
        <v>274</v>
      </c>
      <c r="H1409" s="152" t="s">
        <v>271</v>
      </c>
      <c r="I1409" s="129" t="s">
        <v>409</v>
      </c>
    </row>
    <row r="1410" spans="1:9" s="93" customFormat="1" ht="24.75" customHeight="1" x14ac:dyDescent="0.25">
      <c r="A1410" s="121"/>
      <c r="B1410" s="121"/>
      <c r="C1410" s="148"/>
      <c r="D1410" s="164"/>
      <c r="E1410" s="49">
        <v>370</v>
      </c>
      <c r="F1410" s="46" t="s">
        <v>1</v>
      </c>
      <c r="G1410" s="120"/>
      <c r="H1410" s="153"/>
      <c r="I1410" s="130"/>
    </row>
    <row r="1411" spans="1:9" s="93" customFormat="1" x14ac:dyDescent="0.25">
      <c r="A1411" s="121">
        <v>565</v>
      </c>
      <c r="B1411" s="121" t="s">
        <v>30</v>
      </c>
      <c r="C1411" s="148">
        <v>1.56</v>
      </c>
      <c r="D1411" s="163">
        <v>510</v>
      </c>
      <c r="E1411" s="156">
        <v>520</v>
      </c>
      <c r="F1411" s="121" t="s">
        <v>1</v>
      </c>
      <c r="G1411" s="119" t="s">
        <v>274</v>
      </c>
      <c r="H1411" s="152" t="s">
        <v>271</v>
      </c>
      <c r="I1411" s="129" t="s">
        <v>410</v>
      </c>
    </row>
    <row r="1412" spans="1:9" s="93" customFormat="1" ht="19.5" customHeight="1" x14ac:dyDescent="0.25">
      <c r="A1412" s="121"/>
      <c r="B1412" s="121"/>
      <c r="C1412" s="148"/>
      <c r="D1412" s="164"/>
      <c r="E1412" s="156"/>
      <c r="F1412" s="121"/>
      <c r="G1412" s="120"/>
      <c r="H1412" s="153"/>
      <c r="I1412" s="130"/>
    </row>
    <row r="1413" spans="1:9" s="93" customFormat="1" x14ac:dyDescent="0.25">
      <c r="A1413" s="121">
        <v>566</v>
      </c>
      <c r="B1413" s="121" t="s">
        <v>40</v>
      </c>
      <c r="C1413" s="148">
        <v>2.7930000000000001</v>
      </c>
      <c r="D1413" s="163">
        <v>467</v>
      </c>
      <c r="E1413" s="156">
        <v>931</v>
      </c>
      <c r="F1413" s="121" t="s">
        <v>1</v>
      </c>
      <c r="G1413" s="119" t="s">
        <v>274</v>
      </c>
      <c r="H1413" s="152" t="s">
        <v>271</v>
      </c>
      <c r="I1413" s="129" t="s">
        <v>411</v>
      </c>
    </row>
    <row r="1414" spans="1:9" s="93" customFormat="1" ht="19.5" customHeight="1" x14ac:dyDescent="0.25">
      <c r="A1414" s="121"/>
      <c r="B1414" s="121"/>
      <c r="C1414" s="148"/>
      <c r="D1414" s="164"/>
      <c r="E1414" s="156"/>
      <c r="F1414" s="121"/>
      <c r="G1414" s="120"/>
      <c r="H1414" s="153"/>
      <c r="I1414" s="130"/>
    </row>
    <row r="1415" spans="1:9" s="93" customFormat="1" ht="44.25" customHeight="1" x14ac:dyDescent="0.25">
      <c r="A1415" s="121">
        <v>567</v>
      </c>
      <c r="B1415" s="121" t="s">
        <v>219</v>
      </c>
      <c r="C1415" s="148">
        <v>0.186</v>
      </c>
      <c r="D1415" s="163">
        <v>36</v>
      </c>
      <c r="E1415" s="156">
        <v>62</v>
      </c>
      <c r="F1415" s="121" t="s">
        <v>1</v>
      </c>
      <c r="G1415" s="119" t="s">
        <v>274</v>
      </c>
      <c r="H1415" s="152" t="s">
        <v>271</v>
      </c>
      <c r="I1415" s="129" t="s">
        <v>412</v>
      </c>
    </row>
    <row r="1416" spans="1:9" s="93" customFormat="1" x14ac:dyDescent="0.25">
      <c r="A1416" s="121"/>
      <c r="B1416" s="121"/>
      <c r="C1416" s="148"/>
      <c r="D1416" s="164"/>
      <c r="E1416" s="156"/>
      <c r="F1416" s="121"/>
      <c r="G1416" s="120"/>
      <c r="H1416" s="153"/>
      <c r="I1416" s="130"/>
    </row>
    <row r="1417" spans="1:9" s="93" customFormat="1" ht="27.75" customHeight="1" x14ac:dyDescent="0.25">
      <c r="A1417" s="121">
        <v>568</v>
      </c>
      <c r="B1417" s="121" t="s">
        <v>220</v>
      </c>
      <c r="C1417" s="148">
        <v>0.38400000000000001</v>
      </c>
      <c r="D1417" s="163">
        <v>128</v>
      </c>
      <c r="E1417" s="156">
        <v>128</v>
      </c>
      <c r="F1417" s="121" t="s">
        <v>1</v>
      </c>
      <c r="G1417" s="119" t="s">
        <v>274</v>
      </c>
      <c r="H1417" s="152" t="s">
        <v>271</v>
      </c>
      <c r="I1417" s="129" t="s">
        <v>413</v>
      </c>
    </row>
    <row r="1418" spans="1:9" s="93" customFormat="1" x14ac:dyDescent="0.25">
      <c r="A1418" s="121"/>
      <c r="B1418" s="121"/>
      <c r="C1418" s="148"/>
      <c r="D1418" s="164"/>
      <c r="E1418" s="156"/>
      <c r="F1418" s="121"/>
      <c r="G1418" s="120"/>
      <c r="H1418" s="153"/>
      <c r="I1418" s="130"/>
    </row>
    <row r="1419" spans="1:9" s="93" customFormat="1" ht="15" customHeight="1" x14ac:dyDescent="0.25">
      <c r="A1419" s="121">
        <v>569</v>
      </c>
      <c r="B1419" s="121" t="s">
        <v>221</v>
      </c>
      <c r="C1419" s="159">
        <v>0.97</v>
      </c>
      <c r="D1419" s="163">
        <v>128</v>
      </c>
      <c r="E1419" s="156">
        <v>277</v>
      </c>
      <c r="F1419" s="121" t="s">
        <v>1</v>
      </c>
      <c r="G1419" s="119" t="s">
        <v>274</v>
      </c>
      <c r="H1419" s="152" t="s">
        <v>271</v>
      </c>
      <c r="I1419" s="129" t="s">
        <v>414</v>
      </c>
    </row>
    <row r="1420" spans="1:9" s="93" customFormat="1" x14ac:dyDescent="0.25">
      <c r="A1420" s="121"/>
      <c r="B1420" s="121"/>
      <c r="C1420" s="160"/>
      <c r="D1420" s="164"/>
      <c r="E1420" s="156"/>
      <c r="F1420" s="121"/>
      <c r="G1420" s="120"/>
      <c r="H1420" s="153"/>
      <c r="I1420" s="130"/>
    </row>
    <row r="1421" spans="1:9" s="93" customFormat="1" ht="35.25" customHeight="1" x14ac:dyDescent="0.25">
      <c r="A1421" s="46">
        <v>570</v>
      </c>
      <c r="B1421" s="46" t="s">
        <v>296</v>
      </c>
      <c r="C1421" s="21">
        <v>0.438</v>
      </c>
      <c r="D1421" s="82">
        <v>123</v>
      </c>
      <c r="E1421" s="49">
        <v>129</v>
      </c>
      <c r="F1421" s="46" t="s">
        <v>1</v>
      </c>
      <c r="G1421" s="73" t="s">
        <v>274</v>
      </c>
      <c r="H1421" s="29" t="s">
        <v>271</v>
      </c>
      <c r="I1421" s="40" t="s">
        <v>415</v>
      </c>
    </row>
    <row r="1422" spans="1:9" s="93" customFormat="1" ht="35.25" customHeight="1" x14ac:dyDescent="0.25">
      <c r="A1422" s="46">
        <v>571</v>
      </c>
      <c r="B1422" s="50" t="s">
        <v>211</v>
      </c>
      <c r="C1422" s="21">
        <v>1.2</v>
      </c>
      <c r="D1422" s="77">
        <v>123</v>
      </c>
      <c r="E1422" s="49">
        <v>200</v>
      </c>
      <c r="F1422" s="45" t="s">
        <v>1</v>
      </c>
      <c r="G1422" s="78" t="s">
        <v>274</v>
      </c>
      <c r="H1422" s="27" t="s">
        <v>271</v>
      </c>
      <c r="I1422" s="40" t="s">
        <v>416</v>
      </c>
    </row>
    <row r="1423" spans="1:9" s="93" customFormat="1" ht="30" customHeight="1" x14ac:dyDescent="0.25">
      <c r="A1423" s="169" t="s">
        <v>18</v>
      </c>
      <c r="B1423" s="200"/>
      <c r="C1423" s="422">
        <f>SUM(C1407:C1422)</f>
        <v>16.946000000000002</v>
      </c>
      <c r="D1423" s="66"/>
      <c r="E1423" s="53">
        <f>SUM(E1410,E1411,E1413,E1415,E1417,E1419,E1421,E1422)</f>
        <v>2617</v>
      </c>
      <c r="F1423" s="52" t="s">
        <v>1</v>
      </c>
      <c r="G1423" s="154" t="s">
        <v>271</v>
      </c>
      <c r="H1423" s="155"/>
      <c r="I1423" s="90"/>
    </row>
    <row r="1424" spans="1:9" s="93" customFormat="1" ht="30" customHeight="1" x14ac:dyDescent="0.25">
      <c r="A1424" s="173"/>
      <c r="B1424" s="201"/>
      <c r="C1424" s="423"/>
      <c r="D1424" s="66"/>
      <c r="E1424" s="53">
        <f>SUM(E1407,E1409)</f>
        <v>1900</v>
      </c>
      <c r="F1424" s="52" t="s">
        <v>7</v>
      </c>
      <c r="G1424" s="154" t="s">
        <v>271</v>
      </c>
      <c r="H1424" s="155"/>
      <c r="I1424" s="90"/>
    </row>
    <row r="1425" spans="1:9" s="93" customFormat="1" ht="27.75" customHeight="1" x14ac:dyDescent="0.25">
      <c r="A1425" s="287" t="s">
        <v>222</v>
      </c>
      <c r="B1425" s="288"/>
      <c r="C1425" s="288"/>
      <c r="D1425" s="288"/>
      <c r="E1425" s="288"/>
      <c r="F1425" s="288"/>
      <c r="G1425" s="288"/>
      <c r="H1425" s="289"/>
      <c r="I1425" s="95"/>
    </row>
    <row r="1426" spans="1:9" s="11" customFormat="1" ht="15" customHeight="1" x14ac:dyDescent="0.25">
      <c r="A1426" s="131">
        <v>572</v>
      </c>
      <c r="B1426" s="131" t="s">
        <v>6</v>
      </c>
      <c r="C1426" s="159">
        <v>7.3520000000000003</v>
      </c>
      <c r="D1426" s="163">
        <v>1613</v>
      </c>
      <c r="E1426" s="49">
        <v>610</v>
      </c>
      <c r="F1426" s="46" t="s">
        <v>23</v>
      </c>
      <c r="G1426" s="131" t="s">
        <v>274</v>
      </c>
      <c r="H1426" s="263" t="s">
        <v>271</v>
      </c>
      <c r="I1426" s="129" t="s">
        <v>417</v>
      </c>
    </row>
    <row r="1427" spans="1:9" s="11" customFormat="1" ht="18" customHeight="1" x14ac:dyDescent="0.25">
      <c r="A1427" s="132"/>
      <c r="B1427" s="132"/>
      <c r="C1427" s="244"/>
      <c r="D1427" s="273"/>
      <c r="E1427" s="49">
        <v>440</v>
      </c>
      <c r="F1427" s="46" t="s">
        <v>7</v>
      </c>
      <c r="G1427" s="132"/>
      <c r="H1427" s="290"/>
      <c r="I1427" s="165"/>
    </row>
    <row r="1428" spans="1:9" s="11" customFormat="1" ht="18" customHeight="1" x14ac:dyDescent="0.25">
      <c r="A1428" s="134"/>
      <c r="B1428" s="134"/>
      <c r="C1428" s="160"/>
      <c r="D1428" s="164"/>
      <c r="E1428" s="49">
        <v>874</v>
      </c>
      <c r="F1428" s="46" t="s">
        <v>1</v>
      </c>
      <c r="G1428" s="134"/>
      <c r="H1428" s="128"/>
      <c r="I1428" s="130"/>
    </row>
    <row r="1429" spans="1:9" s="93" customFormat="1" x14ac:dyDescent="0.25">
      <c r="A1429" s="131">
        <v>573</v>
      </c>
      <c r="B1429" s="266" t="s">
        <v>223</v>
      </c>
      <c r="C1429" s="148">
        <v>8.14</v>
      </c>
      <c r="D1429" s="340">
        <v>1866</v>
      </c>
      <c r="E1429" s="49">
        <v>1760</v>
      </c>
      <c r="F1429" s="46" t="s">
        <v>7</v>
      </c>
      <c r="G1429" s="119" t="s">
        <v>274</v>
      </c>
      <c r="H1429" s="152" t="s">
        <v>271</v>
      </c>
      <c r="I1429" s="129" t="s">
        <v>418</v>
      </c>
    </row>
    <row r="1430" spans="1:9" s="93" customFormat="1" x14ac:dyDescent="0.25">
      <c r="A1430" s="134"/>
      <c r="B1430" s="266"/>
      <c r="C1430" s="148"/>
      <c r="D1430" s="341"/>
      <c r="E1430" s="49">
        <v>146</v>
      </c>
      <c r="F1430" s="46" t="s">
        <v>1</v>
      </c>
      <c r="G1430" s="120"/>
      <c r="H1430" s="153"/>
      <c r="I1430" s="130"/>
    </row>
    <row r="1431" spans="1:9" s="93" customFormat="1" ht="15" customHeight="1" x14ac:dyDescent="0.25">
      <c r="A1431" s="131">
        <v>574</v>
      </c>
      <c r="B1431" s="266" t="s">
        <v>224</v>
      </c>
      <c r="C1431" s="148">
        <v>11.946</v>
      </c>
      <c r="D1431" s="340">
        <v>2147</v>
      </c>
      <c r="E1431" s="156">
        <v>2172</v>
      </c>
      <c r="F1431" s="121" t="s">
        <v>7</v>
      </c>
      <c r="G1431" s="119" t="s">
        <v>274</v>
      </c>
      <c r="H1431" s="152" t="s">
        <v>271</v>
      </c>
      <c r="I1431" s="129" t="s">
        <v>419</v>
      </c>
    </row>
    <row r="1432" spans="1:9" s="93" customFormat="1" x14ac:dyDescent="0.25">
      <c r="A1432" s="134"/>
      <c r="B1432" s="266"/>
      <c r="C1432" s="148"/>
      <c r="D1432" s="341"/>
      <c r="E1432" s="156"/>
      <c r="F1432" s="121"/>
      <c r="G1432" s="120"/>
      <c r="H1432" s="153"/>
      <c r="I1432" s="130"/>
    </row>
    <row r="1433" spans="1:9" s="93" customFormat="1" x14ac:dyDescent="0.25">
      <c r="A1433" s="131">
        <v>575</v>
      </c>
      <c r="B1433" s="266" t="s">
        <v>225</v>
      </c>
      <c r="C1433" s="148">
        <v>3.85</v>
      </c>
      <c r="D1433" s="340">
        <v>530</v>
      </c>
      <c r="E1433" s="156">
        <v>530</v>
      </c>
      <c r="F1433" s="121" t="s">
        <v>7</v>
      </c>
      <c r="G1433" s="119" t="s">
        <v>274</v>
      </c>
      <c r="H1433" s="152" t="s">
        <v>271</v>
      </c>
      <c r="I1433" s="129" t="s">
        <v>420</v>
      </c>
    </row>
    <row r="1434" spans="1:9" s="93" customFormat="1" x14ac:dyDescent="0.25">
      <c r="A1434" s="134"/>
      <c r="B1434" s="266"/>
      <c r="C1434" s="148"/>
      <c r="D1434" s="341"/>
      <c r="E1434" s="156"/>
      <c r="F1434" s="121"/>
      <c r="G1434" s="120"/>
      <c r="H1434" s="153"/>
      <c r="I1434" s="130"/>
    </row>
    <row r="1435" spans="1:9" s="93" customFormat="1" ht="23.25" customHeight="1" x14ac:dyDescent="0.25">
      <c r="A1435" s="169" t="s">
        <v>18</v>
      </c>
      <c r="B1435" s="170"/>
      <c r="C1435" s="258">
        <f>SUM(C1426:C1434)</f>
        <v>31.288000000000004</v>
      </c>
      <c r="D1435" s="71"/>
      <c r="E1435" s="53">
        <f>SUM(E1426,)</f>
        <v>610</v>
      </c>
      <c r="F1435" s="52" t="s">
        <v>23</v>
      </c>
      <c r="G1435" s="124" t="s">
        <v>271</v>
      </c>
      <c r="H1435" s="284"/>
      <c r="I1435" s="131"/>
    </row>
    <row r="1436" spans="1:9" s="93" customFormat="1" x14ac:dyDescent="0.25">
      <c r="A1436" s="171"/>
      <c r="B1436" s="172"/>
      <c r="C1436" s="258"/>
      <c r="D1436" s="72"/>
      <c r="E1436" s="53">
        <f>SUM(E1427,E1429,E1431,E1433)</f>
        <v>4902</v>
      </c>
      <c r="F1436" s="52" t="s">
        <v>7</v>
      </c>
      <c r="G1436" s="217"/>
      <c r="H1436" s="285"/>
      <c r="I1436" s="132"/>
    </row>
    <row r="1437" spans="1:9" s="93" customFormat="1" x14ac:dyDescent="0.25">
      <c r="A1437" s="173"/>
      <c r="B1437" s="174"/>
      <c r="C1437" s="258"/>
      <c r="D1437" s="72"/>
      <c r="E1437" s="53">
        <f>SUM(E1428,E1430)</f>
        <v>1020</v>
      </c>
      <c r="F1437" s="52" t="s">
        <v>1</v>
      </c>
      <c r="G1437" s="125"/>
      <c r="H1437" s="286"/>
      <c r="I1437" s="134"/>
    </row>
    <row r="1438" spans="1:9" s="93" customFormat="1" ht="31.5" customHeight="1" x14ac:dyDescent="0.25">
      <c r="A1438" s="191" t="s">
        <v>226</v>
      </c>
      <c r="B1438" s="192"/>
      <c r="C1438" s="192"/>
      <c r="D1438" s="192"/>
      <c r="E1438" s="192"/>
      <c r="F1438" s="192"/>
      <c r="G1438" s="192"/>
      <c r="H1438" s="192"/>
      <c r="I1438" s="193"/>
    </row>
    <row r="1439" spans="1:9" s="93" customFormat="1" x14ac:dyDescent="0.25">
      <c r="A1439" s="121">
        <v>576</v>
      </c>
      <c r="B1439" s="121" t="s">
        <v>6</v>
      </c>
      <c r="C1439" s="148">
        <v>15.175000000000001</v>
      </c>
      <c r="D1439" s="163">
        <v>2654</v>
      </c>
      <c r="E1439" s="49">
        <v>2330</v>
      </c>
      <c r="F1439" s="46" t="s">
        <v>23</v>
      </c>
      <c r="G1439" s="119" t="s">
        <v>274</v>
      </c>
      <c r="H1439" s="152" t="s">
        <v>271</v>
      </c>
      <c r="I1439" s="129" t="s">
        <v>421</v>
      </c>
    </row>
    <row r="1440" spans="1:9" s="93" customFormat="1" ht="15" customHeight="1" x14ac:dyDescent="0.25">
      <c r="A1440" s="121"/>
      <c r="B1440" s="121"/>
      <c r="C1440" s="148"/>
      <c r="D1440" s="273"/>
      <c r="E1440" s="49">
        <v>584</v>
      </c>
      <c r="F1440" s="46" t="s">
        <v>7</v>
      </c>
      <c r="G1440" s="196"/>
      <c r="H1440" s="376"/>
      <c r="I1440" s="165"/>
    </row>
    <row r="1441" spans="1:9" s="93" customFormat="1" ht="15" customHeight="1" x14ac:dyDescent="0.25">
      <c r="A1441" s="121"/>
      <c r="B1441" s="121"/>
      <c r="C1441" s="148"/>
      <c r="D1441" s="164"/>
      <c r="E1441" s="49">
        <v>420</v>
      </c>
      <c r="F1441" s="46" t="s">
        <v>1</v>
      </c>
      <c r="G1441" s="120"/>
      <c r="H1441" s="153"/>
      <c r="I1441" s="130"/>
    </row>
    <row r="1442" spans="1:9" s="93" customFormat="1" ht="18.75" customHeight="1" x14ac:dyDescent="0.25">
      <c r="A1442" s="131">
        <v>577</v>
      </c>
      <c r="B1442" s="121" t="s">
        <v>3</v>
      </c>
      <c r="C1442" s="148">
        <v>4.8949999999999996</v>
      </c>
      <c r="D1442" s="163">
        <v>796</v>
      </c>
      <c r="E1442" s="156">
        <v>826</v>
      </c>
      <c r="F1442" s="121" t="s">
        <v>23</v>
      </c>
      <c r="G1442" s="119" t="s">
        <v>274</v>
      </c>
      <c r="H1442" s="152" t="s">
        <v>271</v>
      </c>
      <c r="I1442" s="129" t="s">
        <v>422</v>
      </c>
    </row>
    <row r="1443" spans="1:9" s="93" customFormat="1" ht="20.25" customHeight="1" x14ac:dyDescent="0.25">
      <c r="A1443" s="134"/>
      <c r="B1443" s="121"/>
      <c r="C1443" s="148"/>
      <c r="D1443" s="164"/>
      <c r="E1443" s="156"/>
      <c r="F1443" s="121"/>
      <c r="G1443" s="120"/>
      <c r="H1443" s="153"/>
      <c r="I1443" s="130"/>
    </row>
    <row r="1444" spans="1:9" s="93" customFormat="1" x14ac:dyDescent="0.25">
      <c r="A1444" s="131">
        <v>578</v>
      </c>
      <c r="B1444" s="121" t="s">
        <v>37</v>
      </c>
      <c r="C1444" s="148">
        <v>4.2249999999999996</v>
      </c>
      <c r="D1444" s="163">
        <v>709</v>
      </c>
      <c r="E1444" s="156">
        <v>730</v>
      </c>
      <c r="F1444" s="121" t="s">
        <v>23</v>
      </c>
      <c r="G1444" s="119" t="s">
        <v>274</v>
      </c>
      <c r="H1444" s="152" t="s">
        <v>271</v>
      </c>
      <c r="I1444" s="129" t="s">
        <v>423</v>
      </c>
    </row>
    <row r="1445" spans="1:9" s="93" customFormat="1" x14ac:dyDescent="0.25">
      <c r="A1445" s="134"/>
      <c r="B1445" s="121"/>
      <c r="C1445" s="148"/>
      <c r="D1445" s="164"/>
      <c r="E1445" s="156"/>
      <c r="F1445" s="121"/>
      <c r="G1445" s="120"/>
      <c r="H1445" s="153"/>
      <c r="I1445" s="130"/>
    </row>
    <row r="1446" spans="1:9" s="93" customFormat="1" x14ac:dyDescent="0.25">
      <c r="A1446" s="131">
        <v>579</v>
      </c>
      <c r="B1446" s="121" t="s">
        <v>83</v>
      </c>
      <c r="C1446" s="148">
        <v>8.1739999999999995</v>
      </c>
      <c r="D1446" s="163">
        <v>1138</v>
      </c>
      <c r="E1446" s="49">
        <v>960</v>
      </c>
      <c r="F1446" s="46" t="s">
        <v>23</v>
      </c>
      <c r="G1446" s="119" t="s">
        <v>274</v>
      </c>
      <c r="H1446" s="152" t="s">
        <v>271</v>
      </c>
      <c r="I1446" s="129" t="s">
        <v>424</v>
      </c>
    </row>
    <row r="1447" spans="1:9" s="93" customFormat="1" x14ac:dyDescent="0.25">
      <c r="A1447" s="134"/>
      <c r="B1447" s="121"/>
      <c r="C1447" s="148"/>
      <c r="D1447" s="164"/>
      <c r="E1447" s="49">
        <v>1688</v>
      </c>
      <c r="F1447" s="46" t="s">
        <v>1</v>
      </c>
      <c r="G1447" s="120"/>
      <c r="H1447" s="153"/>
      <c r="I1447" s="130"/>
    </row>
    <row r="1448" spans="1:9" s="93" customFormat="1" x14ac:dyDescent="0.25">
      <c r="A1448" s="131">
        <v>580</v>
      </c>
      <c r="B1448" s="121" t="s">
        <v>21</v>
      </c>
      <c r="C1448" s="159">
        <v>2.157</v>
      </c>
      <c r="D1448" s="163">
        <v>435</v>
      </c>
      <c r="E1448" s="156">
        <v>719</v>
      </c>
      <c r="F1448" s="121" t="s">
        <v>1</v>
      </c>
      <c r="G1448" s="119" t="s">
        <v>274</v>
      </c>
      <c r="H1448" s="152" t="s">
        <v>271</v>
      </c>
      <c r="I1448" s="129" t="s">
        <v>425</v>
      </c>
    </row>
    <row r="1449" spans="1:9" s="93" customFormat="1" x14ac:dyDescent="0.25">
      <c r="A1449" s="134"/>
      <c r="B1449" s="121"/>
      <c r="C1449" s="160"/>
      <c r="D1449" s="164"/>
      <c r="E1449" s="156"/>
      <c r="F1449" s="121"/>
      <c r="G1449" s="120"/>
      <c r="H1449" s="153"/>
      <c r="I1449" s="130"/>
    </row>
    <row r="1450" spans="1:9" s="93" customFormat="1" ht="15" customHeight="1" x14ac:dyDescent="0.25">
      <c r="A1450" s="131">
        <v>581</v>
      </c>
      <c r="B1450" s="121" t="s">
        <v>227</v>
      </c>
      <c r="C1450" s="159">
        <v>2.3410000000000002</v>
      </c>
      <c r="D1450" s="163">
        <v>702</v>
      </c>
      <c r="E1450" s="156">
        <v>772</v>
      </c>
      <c r="F1450" s="121" t="s">
        <v>7</v>
      </c>
      <c r="G1450" s="119" t="s">
        <v>274</v>
      </c>
      <c r="H1450" s="152" t="s">
        <v>271</v>
      </c>
      <c r="I1450" s="129" t="s">
        <v>426</v>
      </c>
    </row>
    <row r="1451" spans="1:9" s="93" customFormat="1" x14ac:dyDescent="0.25">
      <c r="A1451" s="134"/>
      <c r="B1451" s="121"/>
      <c r="C1451" s="160"/>
      <c r="D1451" s="164"/>
      <c r="E1451" s="156"/>
      <c r="F1451" s="121"/>
      <c r="G1451" s="120"/>
      <c r="H1451" s="153"/>
      <c r="I1451" s="130"/>
    </row>
    <row r="1452" spans="1:9" s="93" customFormat="1" ht="15" customHeight="1" x14ac:dyDescent="0.25">
      <c r="A1452" s="131">
        <v>582</v>
      </c>
      <c r="B1452" s="121" t="s">
        <v>228</v>
      </c>
      <c r="C1452" s="159">
        <v>1.895</v>
      </c>
      <c r="D1452" s="163">
        <v>438</v>
      </c>
      <c r="E1452" s="156">
        <v>552</v>
      </c>
      <c r="F1452" s="121" t="s">
        <v>23</v>
      </c>
      <c r="G1452" s="119" t="s">
        <v>274</v>
      </c>
      <c r="H1452" s="152" t="s">
        <v>271</v>
      </c>
      <c r="I1452" s="129" t="s">
        <v>427</v>
      </c>
    </row>
    <row r="1453" spans="1:9" s="93" customFormat="1" x14ac:dyDescent="0.25">
      <c r="A1453" s="134"/>
      <c r="B1453" s="121"/>
      <c r="C1453" s="160"/>
      <c r="D1453" s="164"/>
      <c r="E1453" s="156"/>
      <c r="F1453" s="121"/>
      <c r="G1453" s="120"/>
      <c r="H1453" s="153"/>
      <c r="I1453" s="130"/>
    </row>
    <row r="1454" spans="1:9" s="93" customFormat="1" ht="15" customHeight="1" x14ac:dyDescent="0.25">
      <c r="A1454" s="131">
        <v>583</v>
      </c>
      <c r="B1454" s="121" t="s">
        <v>71</v>
      </c>
      <c r="C1454" s="159">
        <v>2.2160000000000002</v>
      </c>
      <c r="D1454" s="163">
        <v>646</v>
      </c>
      <c r="E1454" s="156">
        <v>652</v>
      </c>
      <c r="F1454" s="121" t="s">
        <v>23</v>
      </c>
      <c r="G1454" s="119" t="s">
        <v>274</v>
      </c>
      <c r="H1454" s="152" t="s">
        <v>271</v>
      </c>
      <c r="I1454" s="129" t="s">
        <v>428</v>
      </c>
    </row>
    <row r="1455" spans="1:9" s="93" customFormat="1" x14ac:dyDescent="0.25">
      <c r="A1455" s="134"/>
      <c r="B1455" s="121"/>
      <c r="C1455" s="160"/>
      <c r="D1455" s="164"/>
      <c r="E1455" s="156"/>
      <c r="F1455" s="121"/>
      <c r="G1455" s="120"/>
      <c r="H1455" s="153"/>
      <c r="I1455" s="130"/>
    </row>
    <row r="1456" spans="1:9" s="93" customFormat="1" ht="15" customHeight="1" x14ac:dyDescent="0.25">
      <c r="A1456" s="131">
        <v>584</v>
      </c>
      <c r="B1456" s="121" t="s">
        <v>147</v>
      </c>
      <c r="C1456" s="159">
        <v>1.3620000000000001</v>
      </c>
      <c r="D1456" s="163">
        <v>430</v>
      </c>
      <c r="E1456" s="156">
        <v>434</v>
      </c>
      <c r="F1456" s="121" t="s">
        <v>23</v>
      </c>
      <c r="G1456" s="119" t="s">
        <v>274</v>
      </c>
      <c r="H1456" s="152" t="s">
        <v>271</v>
      </c>
      <c r="I1456" s="129" t="s">
        <v>429</v>
      </c>
    </row>
    <row r="1457" spans="1:9" s="93" customFormat="1" x14ac:dyDescent="0.25">
      <c r="A1457" s="134"/>
      <c r="B1457" s="121"/>
      <c r="C1457" s="160"/>
      <c r="D1457" s="164"/>
      <c r="E1457" s="156"/>
      <c r="F1457" s="121"/>
      <c r="G1457" s="120"/>
      <c r="H1457" s="153"/>
      <c r="I1457" s="130"/>
    </row>
    <row r="1458" spans="1:9" s="93" customFormat="1" ht="15" customHeight="1" x14ac:dyDescent="0.25">
      <c r="A1458" s="131">
        <v>585</v>
      </c>
      <c r="B1458" s="121" t="s">
        <v>41</v>
      </c>
      <c r="C1458" s="159">
        <v>4.1319999999999997</v>
      </c>
      <c r="D1458" s="163">
        <v>1180</v>
      </c>
      <c r="E1458" s="49">
        <v>90</v>
      </c>
      <c r="F1458" s="46" t="s">
        <v>23</v>
      </c>
      <c r="G1458" s="119" t="s">
        <v>274</v>
      </c>
      <c r="H1458" s="152" t="s">
        <v>271</v>
      </c>
      <c r="I1458" s="129" t="s">
        <v>430</v>
      </c>
    </row>
    <row r="1459" spans="1:9" s="93" customFormat="1" x14ac:dyDescent="0.25">
      <c r="A1459" s="134"/>
      <c r="B1459" s="121"/>
      <c r="C1459" s="160"/>
      <c r="D1459" s="164"/>
      <c r="E1459" s="49">
        <v>1174</v>
      </c>
      <c r="F1459" s="46" t="s">
        <v>7</v>
      </c>
      <c r="G1459" s="120"/>
      <c r="H1459" s="153"/>
      <c r="I1459" s="130"/>
    </row>
    <row r="1460" spans="1:9" s="93" customFormat="1" ht="15" customHeight="1" x14ac:dyDescent="0.25">
      <c r="A1460" s="131">
        <v>586</v>
      </c>
      <c r="B1460" s="121" t="s">
        <v>225</v>
      </c>
      <c r="C1460" s="159">
        <v>3.0459999999999998</v>
      </c>
      <c r="D1460" s="163">
        <v>722</v>
      </c>
      <c r="E1460" s="49">
        <v>658</v>
      </c>
      <c r="F1460" s="46" t="s">
        <v>23</v>
      </c>
      <c r="G1460" s="119" t="s">
        <v>274</v>
      </c>
      <c r="H1460" s="152" t="s">
        <v>271</v>
      </c>
      <c r="I1460" s="129" t="s">
        <v>431</v>
      </c>
    </row>
    <row r="1461" spans="1:9" s="93" customFormat="1" x14ac:dyDescent="0.25">
      <c r="A1461" s="134"/>
      <c r="B1461" s="121"/>
      <c r="C1461" s="160"/>
      <c r="D1461" s="164"/>
      <c r="E1461" s="49">
        <v>79</v>
      </c>
      <c r="F1461" s="46" t="s">
        <v>7</v>
      </c>
      <c r="G1461" s="120"/>
      <c r="H1461" s="153"/>
      <c r="I1461" s="130"/>
    </row>
    <row r="1462" spans="1:9" s="93" customFormat="1" ht="15" customHeight="1" x14ac:dyDescent="0.25">
      <c r="A1462" s="131">
        <v>587</v>
      </c>
      <c r="B1462" s="121" t="s">
        <v>229</v>
      </c>
      <c r="C1462" s="159">
        <v>1.476</v>
      </c>
      <c r="D1462" s="163">
        <v>457</v>
      </c>
      <c r="E1462" s="49">
        <v>180</v>
      </c>
      <c r="F1462" s="46" t="s">
        <v>23</v>
      </c>
      <c r="G1462" s="119" t="s">
        <v>274</v>
      </c>
      <c r="H1462" s="152" t="s">
        <v>271</v>
      </c>
      <c r="I1462" s="129" t="s">
        <v>432</v>
      </c>
    </row>
    <row r="1463" spans="1:9" s="93" customFormat="1" x14ac:dyDescent="0.25">
      <c r="A1463" s="134"/>
      <c r="B1463" s="121"/>
      <c r="C1463" s="160"/>
      <c r="D1463" s="164"/>
      <c r="E1463" s="49">
        <v>292</v>
      </c>
      <c r="F1463" s="46" t="s">
        <v>7</v>
      </c>
      <c r="G1463" s="120"/>
      <c r="H1463" s="153"/>
      <c r="I1463" s="130"/>
    </row>
    <row r="1464" spans="1:9" s="93" customFormat="1" ht="38.25" customHeight="1" x14ac:dyDescent="0.25">
      <c r="A1464" s="121">
        <v>588</v>
      </c>
      <c r="B1464" s="121" t="s">
        <v>212</v>
      </c>
      <c r="C1464" s="159">
        <v>0.315</v>
      </c>
      <c r="D1464" s="163">
        <v>105</v>
      </c>
      <c r="E1464" s="156">
        <v>105</v>
      </c>
      <c r="F1464" s="121" t="s">
        <v>1</v>
      </c>
      <c r="G1464" s="119" t="s">
        <v>274</v>
      </c>
      <c r="H1464" s="152" t="s">
        <v>271</v>
      </c>
      <c r="I1464" s="129" t="s">
        <v>433</v>
      </c>
    </row>
    <row r="1465" spans="1:9" s="93" customFormat="1" ht="25.5" customHeight="1" x14ac:dyDescent="0.25">
      <c r="A1465" s="121"/>
      <c r="B1465" s="121"/>
      <c r="C1465" s="160"/>
      <c r="D1465" s="164"/>
      <c r="E1465" s="156"/>
      <c r="F1465" s="121"/>
      <c r="G1465" s="120"/>
      <c r="H1465" s="153"/>
      <c r="I1465" s="130"/>
    </row>
    <row r="1466" spans="1:9" s="93" customFormat="1" ht="15" customHeight="1" x14ac:dyDescent="0.25">
      <c r="A1466" s="121">
        <v>589</v>
      </c>
      <c r="B1466" s="121" t="s">
        <v>230</v>
      </c>
      <c r="C1466" s="159">
        <v>0.29799999999999999</v>
      </c>
      <c r="D1466" s="163">
        <v>95</v>
      </c>
      <c r="E1466" s="156">
        <v>95</v>
      </c>
      <c r="F1466" s="121" t="s">
        <v>1</v>
      </c>
      <c r="G1466" s="119" t="s">
        <v>274</v>
      </c>
      <c r="H1466" s="152" t="s">
        <v>271</v>
      </c>
      <c r="I1466" s="129" t="s">
        <v>434</v>
      </c>
    </row>
    <row r="1467" spans="1:9" s="93" customFormat="1" x14ac:dyDescent="0.25">
      <c r="A1467" s="121"/>
      <c r="B1467" s="121"/>
      <c r="C1467" s="160"/>
      <c r="D1467" s="164"/>
      <c r="E1467" s="156"/>
      <c r="F1467" s="121"/>
      <c r="G1467" s="120"/>
      <c r="H1467" s="153"/>
      <c r="I1467" s="130"/>
    </row>
    <row r="1468" spans="1:9" s="93" customFormat="1" ht="15" customHeight="1" x14ac:dyDescent="0.25">
      <c r="A1468" s="121">
        <v>590</v>
      </c>
      <c r="B1468" s="121" t="s">
        <v>215</v>
      </c>
      <c r="C1468" s="159">
        <v>0.67</v>
      </c>
      <c r="D1468" s="163">
        <v>16</v>
      </c>
      <c r="E1468" s="156">
        <v>190</v>
      </c>
      <c r="F1468" s="121" t="s">
        <v>7</v>
      </c>
      <c r="G1468" s="119" t="s">
        <v>274</v>
      </c>
      <c r="H1468" s="152" t="s">
        <v>271</v>
      </c>
      <c r="I1468" s="129" t="s">
        <v>435</v>
      </c>
    </row>
    <row r="1469" spans="1:9" s="93" customFormat="1" x14ac:dyDescent="0.25">
      <c r="A1469" s="121"/>
      <c r="B1469" s="121"/>
      <c r="C1469" s="160"/>
      <c r="D1469" s="164"/>
      <c r="E1469" s="156"/>
      <c r="F1469" s="121"/>
      <c r="G1469" s="120"/>
      <c r="H1469" s="153"/>
      <c r="I1469" s="130"/>
    </row>
    <row r="1470" spans="1:9" s="93" customFormat="1" ht="15" customHeight="1" x14ac:dyDescent="0.25">
      <c r="A1470" s="121">
        <v>591</v>
      </c>
      <c r="B1470" s="121" t="s">
        <v>216</v>
      </c>
      <c r="C1470" s="159">
        <v>0.63600000000000001</v>
      </c>
      <c r="D1470" s="163">
        <v>192</v>
      </c>
      <c r="E1470" s="156">
        <v>192</v>
      </c>
      <c r="F1470" s="121" t="s">
        <v>23</v>
      </c>
      <c r="G1470" s="119" t="s">
        <v>274</v>
      </c>
      <c r="H1470" s="152" t="s">
        <v>271</v>
      </c>
      <c r="I1470" s="129" t="s">
        <v>1115</v>
      </c>
    </row>
    <row r="1471" spans="1:9" s="93" customFormat="1" x14ac:dyDescent="0.25">
      <c r="A1471" s="121"/>
      <c r="B1471" s="121"/>
      <c r="C1471" s="160"/>
      <c r="D1471" s="164"/>
      <c r="E1471" s="156"/>
      <c r="F1471" s="121"/>
      <c r="G1471" s="120"/>
      <c r="H1471" s="153"/>
      <c r="I1471" s="130"/>
    </row>
    <row r="1472" spans="1:9" s="93" customFormat="1" ht="15" customHeight="1" x14ac:dyDescent="0.25">
      <c r="A1472" s="169" t="s">
        <v>18</v>
      </c>
      <c r="B1472" s="170"/>
      <c r="C1472" s="258">
        <f>SUM(C1439:C1471)</f>
        <v>53.013000000000012</v>
      </c>
      <c r="D1472" s="71"/>
      <c r="E1472" s="53">
        <f>SUM(E1470,E1462,E1460,E1458,E1456,E1454,E1452,E1446,E1444,E1442,E1439)</f>
        <v>7604</v>
      </c>
      <c r="F1472" s="52" t="s">
        <v>23</v>
      </c>
      <c r="G1472" s="124" t="s">
        <v>271</v>
      </c>
      <c r="H1472" s="284"/>
      <c r="I1472" s="126"/>
    </row>
    <row r="1473" spans="1:9" s="93" customFormat="1" x14ac:dyDescent="0.25">
      <c r="A1473" s="171"/>
      <c r="B1473" s="172"/>
      <c r="C1473" s="258"/>
      <c r="D1473" s="72"/>
      <c r="E1473" s="53">
        <f>SUM(E1440,E1450,E1459,E1461,E1463,E1468)</f>
        <v>3091</v>
      </c>
      <c r="F1473" s="52" t="s">
        <v>7</v>
      </c>
      <c r="G1473" s="217"/>
      <c r="H1473" s="285"/>
      <c r="I1473" s="127"/>
    </row>
    <row r="1474" spans="1:9" s="93" customFormat="1" x14ac:dyDescent="0.25">
      <c r="A1474" s="173"/>
      <c r="B1474" s="174"/>
      <c r="C1474" s="258"/>
      <c r="D1474" s="72"/>
      <c r="E1474" s="53">
        <f>SUM(E1441,E1447,E1448,E1464,E1466)</f>
        <v>3027</v>
      </c>
      <c r="F1474" s="52" t="s">
        <v>1</v>
      </c>
      <c r="G1474" s="125"/>
      <c r="H1474" s="286"/>
      <c r="I1474" s="128"/>
    </row>
    <row r="1475" spans="1:9" s="93" customFormat="1" ht="40.5" customHeight="1" x14ac:dyDescent="0.25">
      <c r="A1475" s="413" t="s">
        <v>265</v>
      </c>
      <c r="B1475" s="414"/>
      <c r="C1475" s="419">
        <f>SUM(C1472,C1435,C1403,C1423)</f>
        <v>158.02800000000002</v>
      </c>
      <c r="D1475" s="109"/>
      <c r="E1475" s="84">
        <f>SUM(E1403,E1435,E1472)</f>
        <v>16263</v>
      </c>
      <c r="F1475" s="83" t="s">
        <v>23</v>
      </c>
      <c r="G1475" s="267">
        <f>SUM(E1475,E1476,E1477)</f>
        <v>35148</v>
      </c>
      <c r="H1475" s="308"/>
      <c r="I1475" s="126"/>
    </row>
    <row r="1476" spans="1:9" s="93" customFormat="1" ht="15.75" x14ac:dyDescent="0.25">
      <c r="A1476" s="415"/>
      <c r="B1476" s="416"/>
      <c r="C1476" s="420"/>
      <c r="D1476" s="110"/>
      <c r="E1476" s="84">
        <f>SUM(E1436,E1424,E1473,E1405,)</f>
        <v>11821</v>
      </c>
      <c r="F1476" s="83" t="s">
        <v>7</v>
      </c>
      <c r="G1476" s="269"/>
      <c r="H1476" s="309"/>
      <c r="I1476" s="127"/>
    </row>
    <row r="1477" spans="1:9" s="93" customFormat="1" ht="15" customHeight="1" x14ac:dyDescent="0.25">
      <c r="A1477" s="417"/>
      <c r="B1477" s="418"/>
      <c r="C1477" s="421"/>
      <c r="D1477" s="111"/>
      <c r="E1477" s="84">
        <f>SUM(E1404,E1423,E1437,E1474)</f>
        <v>7064</v>
      </c>
      <c r="F1477" s="83" t="s">
        <v>1</v>
      </c>
      <c r="G1477" s="271"/>
      <c r="H1477" s="310"/>
      <c r="I1477" s="128"/>
    </row>
    <row r="1478" spans="1:9" s="93" customFormat="1" ht="31.5" customHeight="1" x14ac:dyDescent="0.25">
      <c r="A1478" s="276" t="s">
        <v>268</v>
      </c>
      <c r="B1478" s="277"/>
      <c r="C1478" s="277"/>
      <c r="D1478" s="277"/>
      <c r="E1478" s="277"/>
      <c r="F1478" s="277"/>
      <c r="G1478" s="277"/>
      <c r="H1478" s="277"/>
      <c r="I1478" s="278"/>
    </row>
    <row r="1479" spans="1:9" s="93" customFormat="1" ht="18" customHeight="1" x14ac:dyDescent="0.25">
      <c r="A1479" s="166" t="s">
        <v>231</v>
      </c>
      <c r="B1479" s="167"/>
      <c r="C1479" s="167"/>
      <c r="D1479" s="167"/>
      <c r="E1479" s="167"/>
      <c r="F1479" s="167"/>
      <c r="G1479" s="167"/>
      <c r="H1479" s="167"/>
      <c r="I1479" s="168"/>
    </row>
    <row r="1480" spans="1:9" s="93" customFormat="1" x14ac:dyDescent="0.25">
      <c r="A1480" s="131">
        <v>592</v>
      </c>
      <c r="B1480" s="145" t="s">
        <v>40</v>
      </c>
      <c r="C1480" s="159">
        <v>8.0090000000000003</v>
      </c>
      <c r="D1480" s="77">
        <v>724</v>
      </c>
      <c r="E1480" s="150">
        <v>1845</v>
      </c>
      <c r="F1480" s="117" t="s">
        <v>7</v>
      </c>
      <c r="G1480" s="119" t="s">
        <v>274</v>
      </c>
      <c r="H1480" s="161" t="s">
        <v>271</v>
      </c>
      <c r="I1480" s="129" t="s">
        <v>1116</v>
      </c>
    </row>
    <row r="1481" spans="1:9" s="93" customFormat="1" ht="15" customHeight="1" x14ac:dyDescent="0.25">
      <c r="A1481" s="132"/>
      <c r="B1481" s="178"/>
      <c r="C1481" s="244"/>
      <c r="D1481" s="77">
        <v>709</v>
      </c>
      <c r="E1481" s="194"/>
      <c r="F1481" s="195"/>
      <c r="G1481" s="196"/>
      <c r="H1481" s="275"/>
      <c r="I1481" s="165"/>
    </row>
    <row r="1482" spans="1:9" s="93" customFormat="1" x14ac:dyDescent="0.25">
      <c r="A1482" s="134"/>
      <c r="B1482" s="146"/>
      <c r="C1482" s="160"/>
      <c r="D1482" s="77">
        <v>412</v>
      </c>
      <c r="E1482" s="151"/>
      <c r="F1482" s="118"/>
      <c r="G1482" s="120"/>
      <c r="H1482" s="162"/>
      <c r="I1482" s="130"/>
    </row>
    <row r="1483" spans="1:9" s="93" customFormat="1" ht="15" customHeight="1" x14ac:dyDescent="0.25">
      <c r="A1483" s="131">
        <v>593</v>
      </c>
      <c r="B1483" s="133" t="s">
        <v>6</v>
      </c>
      <c r="C1483" s="159">
        <v>13.568</v>
      </c>
      <c r="D1483" s="157">
        <v>2855</v>
      </c>
      <c r="E1483" s="156">
        <v>2985</v>
      </c>
      <c r="F1483" s="147" t="s">
        <v>7</v>
      </c>
      <c r="G1483" s="119" t="s">
        <v>274</v>
      </c>
      <c r="H1483" s="161" t="s">
        <v>271</v>
      </c>
      <c r="I1483" s="129" t="s">
        <v>1117</v>
      </c>
    </row>
    <row r="1484" spans="1:9" s="93" customFormat="1" x14ac:dyDescent="0.25">
      <c r="A1484" s="134"/>
      <c r="B1484" s="133"/>
      <c r="C1484" s="160"/>
      <c r="D1484" s="158"/>
      <c r="E1484" s="156"/>
      <c r="F1484" s="147"/>
      <c r="G1484" s="120"/>
      <c r="H1484" s="162"/>
      <c r="I1484" s="130"/>
    </row>
    <row r="1485" spans="1:9" s="93" customFormat="1" x14ac:dyDescent="0.25">
      <c r="A1485" s="131">
        <v>594</v>
      </c>
      <c r="B1485" s="133" t="s">
        <v>41</v>
      </c>
      <c r="C1485" s="159">
        <v>9.16</v>
      </c>
      <c r="D1485" s="157">
        <v>910</v>
      </c>
      <c r="E1485" s="156">
        <v>2290</v>
      </c>
      <c r="F1485" s="147" t="s">
        <v>1</v>
      </c>
      <c r="G1485" s="119" t="s">
        <v>274</v>
      </c>
      <c r="H1485" s="161" t="s">
        <v>271</v>
      </c>
      <c r="I1485" s="129" t="s">
        <v>1118</v>
      </c>
    </row>
    <row r="1486" spans="1:9" s="93" customFormat="1" x14ac:dyDescent="0.25">
      <c r="A1486" s="134"/>
      <c r="B1486" s="133"/>
      <c r="C1486" s="160"/>
      <c r="D1486" s="158"/>
      <c r="E1486" s="156"/>
      <c r="F1486" s="147"/>
      <c r="G1486" s="120"/>
      <c r="H1486" s="162"/>
      <c r="I1486" s="130"/>
    </row>
    <row r="1487" spans="1:9" s="93" customFormat="1" ht="24.75" customHeight="1" x14ac:dyDescent="0.25">
      <c r="A1487" s="131">
        <v>595</v>
      </c>
      <c r="B1487" s="133" t="s">
        <v>67</v>
      </c>
      <c r="C1487" s="159">
        <v>7.2910000000000004</v>
      </c>
      <c r="D1487" s="157">
        <v>700</v>
      </c>
      <c r="E1487" s="49">
        <v>808</v>
      </c>
      <c r="F1487" s="45" t="s">
        <v>1</v>
      </c>
      <c r="G1487" s="119" t="s">
        <v>274</v>
      </c>
      <c r="H1487" s="161" t="s">
        <v>271</v>
      </c>
      <c r="I1487" s="129" t="s">
        <v>1119</v>
      </c>
    </row>
    <row r="1488" spans="1:9" s="93" customFormat="1" ht="28.5" customHeight="1" x14ac:dyDescent="0.25">
      <c r="A1488" s="134"/>
      <c r="B1488" s="133"/>
      <c r="C1488" s="160"/>
      <c r="D1488" s="158"/>
      <c r="E1488" s="49">
        <v>725</v>
      </c>
      <c r="F1488" s="45" t="s">
        <v>23</v>
      </c>
      <c r="G1488" s="120"/>
      <c r="H1488" s="162"/>
      <c r="I1488" s="130"/>
    </row>
    <row r="1489" spans="1:9" s="93" customFormat="1" x14ac:dyDescent="0.25">
      <c r="A1489" s="121">
        <v>596</v>
      </c>
      <c r="B1489" s="133" t="s">
        <v>11</v>
      </c>
      <c r="C1489" s="159">
        <v>3.6240000000000001</v>
      </c>
      <c r="D1489" s="77">
        <v>451</v>
      </c>
      <c r="E1489" s="150">
        <v>846</v>
      </c>
      <c r="F1489" s="117" t="s">
        <v>7</v>
      </c>
      <c r="G1489" s="119" t="s">
        <v>274</v>
      </c>
      <c r="H1489" s="161" t="s">
        <v>271</v>
      </c>
      <c r="I1489" s="129" t="s">
        <v>1120</v>
      </c>
    </row>
    <row r="1490" spans="1:9" s="93" customFormat="1" ht="18" customHeight="1" x14ac:dyDescent="0.25">
      <c r="A1490" s="121"/>
      <c r="B1490" s="133"/>
      <c r="C1490" s="160"/>
      <c r="D1490" s="77">
        <v>395</v>
      </c>
      <c r="E1490" s="151"/>
      <c r="F1490" s="118"/>
      <c r="G1490" s="120"/>
      <c r="H1490" s="162"/>
      <c r="I1490" s="130"/>
    </row>
    <row r="1491" spans="1:9" s="11" customFormat="1" ht="21" customHeight="1" x14ac:dyDescent="0.25">
      <c r="A1491" s="121">
        <v>597</v>
      </c>
      <c r="B1491" s="133" t="s">
        <v>25</v>
      </c>
      <c r="C1491" s="159">
        <v>11.676</v>
      </c>
      <c r="D1491" s="157">
        <v>2260</v>
      </c>
      <c r="E1491" s="49">
        <v>954</v>
      </c>
      <c r="F1491" s="45" t="s">
        <v>23</v>
      </c>
      <c r="G1491" s="119" t="s">
        <v>274</v>
      </c>
      <c r="H1491" s="161" t="s">
        <v>271</v>
      </c>
      <c r="I1491" s="129" t="s">
        <v>1121</v>
      </c>
    </row>
    <row r="1492" spans="1:9" s="11" customFormat="1" ht="20.25" customHeight="1" x14ac:dyDescent="0.25">
      <c r="A1492" s="121"/>
      <c r="B1492" s="133"/>
      <c r="C1492" s="160"/>
      <c r="D1492" s="158"/>
      <c r="E1492" s="49">
        <v>1306</v>
      </c>
      <c r="F1492" s="45" t="s">
        <v>7</v>
      </c>
      <c r="G1492" s="120"/>
      <c r="H1492" s="162"/>
      <c r="I1492" s="130"/>
    </row>
    <row r="1493" spans="1:9" s="93" customFormat="1" x14ac:dyDescent="0.25">
      <c r="A1493" s="121">
        <v>598</v>
      </c>
      <c r="B1493" s="133" t="s">
        <v>78</v>
      </c>
      <c r="C1493" s="159">
        <v>3.2970000000000002</v>
      </c>
      <c r="D1493" s="157">
        <v>562</v>
      </c>
      <c r="E1493" s="156">
        <v>942</v>
      </c>
      <c r="F1493" s="147" t="s">
        <v>1</v>
      </c>
      <c r="G1493" s="119" t="s">
        <v>274</v>
      </c>
      <c r="H1493" s="161" t="s">
        <v>271</v>
      </c>
      <c r="I1493" s="129" t="s">
        <v>1122</v>
      </c>
    </row>
    <row r="1494" spans="1:9" s="93" customFormat="1" x14ac:dyDescent="0.25">
      <c r="A1494" s="121"/>
      <c r="B1494" s="133"/>
      <c r="C1494" s="160"/>
      <c r="D1494" s="158"/>
      <c r="E1494" s="156"/>
      <c r="F1494" s="147"/>
      <c r="G1494" s="120"/>
      <c r="H1494" s="162"/>
      <c r="I1494" s="130"/>
    </row>
    <row r="1495" spans="1:9" s="93" customFormat="1" x14ac:dyDescent="0.25">
      <c r="A1495" s="121">
        <v>599</v>
      </c>
      <c r="B1495" s="133" t="s">
        <v>232</v>
      </c>
      <c r="C1495" s="159">
        <v>3.2629999999999999</v>
      </c>
      <c r="D1495" s="157">
        <v>725</v>
      </c>
      <c r="E1495" s="156">
        <v>725</v>
      </c>
      <c r="F1495" s="147" t="s">
        <v>7</v>
      </c>
      <c r="G1495" s="119" t="s">
        <v>274</v>
      </c>
      <c r="H1495" s="161" t="s">
        <v>271</v>
      </c>
      <c r="I1495" s="129" t="s">
        <v>1123</v>
      </c>
    </row>
    <row r="1496" spans="1:9" s="93" customFormat="1" x14ac:dyDescent="0.25">
      <c r="A1496" s="121"/>
      <c r="B1496" s="133"/>
      <c r="C1496" s="160"/>
      <c r="D1496" s="158"/>
      <c r="E1496" s="156"/>
      <c r="F1496" s="147"/>
      <c r="G1496" s="120"/>
      <c r="H1496" s="162"/>
      <c r="I1496" s="130"/>
    </row>
    <row r="1497" spans="1:9" s="93" customFormat="1" x14ac:dyDescent="0.25">
      <c r="A1497" s="121">
        <v>600</v>
      </c>
      <c r="B1497" s="133" t="s">
        <v>233</v>
      </c>
      <c r="C1497" s="148">
        <v>3.1320000000000001</v>
      </c>
      <c r="D1497" s="157">
        <v>696</v>
      </c>
      <c r="E1497" s="156">
        <v>696</v>
      </c>
      <c r="F1497" s="147" t="s">
        <v>7</v>
      </c>
      <c r="G1497" s="119" t="s">
        <v>274</v>
      </c>
      <c r="H1497" s="161" t="s">
        <v>271</v>
      </c>
      <c r="I1497" s="129" t="s">
        <v>1124</v>
      </c>
    </row>
    <row r="1498" spans="1:9" s="93" customFormat="1" x14ac:dyDescent="0.25">
      <c r="A1498" s="121"/>
      <c r="B1498" s="133"/>
      <c r="C1498" s="148"/>
      <c r="D1498" s="158"/>
      <c r="E1498" s="156"/>
      <c r="F1498" s="147"/>
      <c r="G1498" s="120"/>
      <c r="H1498" s="162"/>
      <c r="I1498" s="130"/>
    </row>
    <row r="1499" spans="1:9" s="93" customFormat="1" x14ac:dyDescent="0.25">
      <c r="A1499" s="121">
        <v>601</v>
      </c>
      <c r="B1499" s="133" t="s">
        <v>234</v>
      </c>
      <c r="C1499" s="148">
        <v>1.464</v>
      </c>
      <c r="D1499" s="157">
        <v>366</v>
      </c>
      <c r="E1499" s="156">
        <v>366</v>
      </c>
      <c r="F1499" s="147" t="s">
        <v>7</v>
      </c>
      <c r="G1499" s="119" t="s">
        <v>274</v>
      </c>
      <c r="H1499" s="161" t="s">
        <v>271</v>
      </c>
      <c r="I1499" s="129" t="s">
        <v>1125</v>
      </c>
    </row>
    <row r="1500" spans="1:9" s="93" customFormat="1" x14ac:dyDescent="0.25">
      <c r="A1500" s="121"/>
      <c r="B1500" s="133"/>
      <c r="C1500" s="148"/>
      <c r="D1500" s="158"/>
      <c r="E1500" s="156"/>
      <c r="F1500" s="147"/>
      <c r="G1500" s="120"/>
      <c r="H1500" s="162"/>
      <c r="I1500" s="130"/>
    </row>
    <row r="1501" spans="1:9" s="93" customFormat="1" x14ac:dyDescent="0.25">
      <c r="A1501" s="121">
        <v>602</v>
      </c>
      <c r="B1501" s="133" t="s">
        <v>42</v>
      </c>
      <c r="C1501" s="148">
        <v>7.5</v>
      </c>
      <c r="D1501" s="157">
        <v>696</v>
      </c>
      <c r="E1501" s="156">
        <v>1500</v>
      </c>
      <c r="F1501" s="147" t="s">
        <v>1</v>
      </c>
      <c r="G1501" s="119" t="s">
        <v>274</v>
      </c>
      <c r="H1501" s="161" t="s">
        <v>271</v>
      </c>
      <c r="I1501" s="129" t="s">
        <v>1126</v>
      </c>
    </row>
    <row r="1502" spans="1:9" s="93" customFormat="1" x14ac:dyDescent="0.25">
      <c r="A1502" s="121"/>
      <c r="B1502" s="133"/>
      <c r="C1502" s="148"/>
      <c r="D1502" s="158"/>
      <c r="E1502" s="156"/>
      <c r="F1502" s="147"/>
      <c r="G1502" s="120"/>
      <c r="H1502" s="162"/>
      <c r="I1502" s="130"/>
    </row>
    <row r="1503" spans="1:9" s="93" customFormat="1" x14ac:dyDescent="0.25">
      <c r="A1503" s="121">
        <v>603</v>
      </c>
      <c r="B1503" s="133" t="s">
        <v>103</v>
      </c>
      <c r="C1503" s="148">
        <v>1.4</v>
      </c>
      <c r="D1503" s="157">
        <v>366</v>
      </c>
      <c r="E1503" s="156">
        <v>400</v>
      </c>
      <c r="F1503" s="147" t="s">
        <v>1</v>
      </c>
      <c r="G1503" s="119" t="s">
        <v>274</v>
      </c>
      <c r="H1503" s="161" t="s">
        <v>271</v>
      </c>
      <c r="I1503" s="129" t="s">
        <v>1127</v>
      </c>
    </row>
    <row r="1504" spans="1:9" s="93" customFormat="1" x14ac:dyDescent="0.25">
      <c r="A1504" s="121"/>
      <c r="B1504" s="133"/>
      <c r="C1504" s="148"/>
      <c r="D1504" s="158"/>
      <c r="E1504" s="156"/>
      <c r="F1504" s="147"/>
      <c r="G1504" s="120"/>
      <c r="H1504" s="162"/>
      <c r="I1504" s="130"/>
    </row>
    <row r="1505" spans="1:9" s="93" customFormat="1" x14ac:dyDescent="0.25">
      <c r="A1505" s="121">
        <v>604</v>
      </c>
      <c r="B1505" s="133" t="s">
        <v>391</v>
      </c>
      <c r="C1505" s="148">
        <v>1.8</v>
      </c>
      <c r="D1505" s="157">
        <v>696</v>
      </c>
      <c r="E1505" s="156">
        <v>200</v>
      </c>
      <c r="F1505" s="147" t="s">
        <v>1</v>
      </c>
      <c r="G1505" s="119" t="s">
        <v>274</v>
      </c>
      <c r="H1505" s="161" t="s">
        <v>271</v>
      </c>
      <c r="I1505" s="129" t="s">
        <v>1128</v>
      </c>
    </row>
    <row r="1506" spans="1:9" s="93" customFormat="1" x14ac:dyDescent="0.25">
      <c r="A1506" s="121"/>
      <c r="B1506" s="133"/>
      <c r="C1506" s="148"/>
      <c r="D1506" s="158"/>
      <c r="E1506" s="156"/>
      <c r="F1506" s="147"/>
      <c r="G1506" s="120"/>
      <c r="H1506" s="162"/>
      <c r="I1506" s="130"/>
    </row>
    <row r="1507" spans="1:9" s="93" customFormat="1" x14ac:dyDescent="0.25">
      <c r="A1507" s="121">
        <v>605</v>
      </c>
      <c r="B1507" s="133" t="s">
        <v>973</v>
      </c>
      <c r="C1507" s="148">
        <v>1.2</v>
      </c>
      <c r="D1507" s="157">
        <v>366</v>
      </c>
      <c r="E1507" s="156">
        <v>200</v>
      </c>
      <c r="F1507" s="147" t="s">
        <v>1</v>
      </c>
      <c r="G1507" s="119" t="s">
        <v>274</v>
      </c>
      <c r="H1507" s="161" t="s">
        <v>271</v>
      </c>
      <c r="I1507" s="129" t="s">
        <v>1129</v>
      </c>
    </row>
    <row r="1508" spans="1:9" s="93" customFormat="1" x14ac:dyDescent="0.25">
      <c r="A1508" s="121"/>
      <c r="B1508" s="133"/>
      <c r="C1508" s="148"/>
      <c r="D1508" s="158"/>
      <c r="E1508" s="156"/>
      <c r="F1508" s="147"/>
      <c r="G1508" s="120"/>
      <c r="H1508" s="162"/>
      <c r="I1508" s="130"/>
    </row>
    <row r="1509" spans="1:9" s="93" customFormat="1" x14ac:dyDescent="0.25">
      <c r="A1509" s="121">
        <v>606</v>
      </c>
      <c r="B1509" s="133" t="s">
        <v>974</v>
      </c>
      <c r="C1509" s="148">
        <v>3</v>
      </c>
      <c r="D1509" s="157">
        <v>366</v>
      </c>
      <c r="E1509" s="156">
        <v>800</v>
      </c>
      <c r="F1509" s="147" t="s">
        <v>1</v>
      </c>
      <c r="G1509" s="119" t="s">
        <v>274</v>
      </c>
      <c r="H1509" s="161" t="s">
        <v>271</v>
      </c>
      <c r="I1509" s="129" t="s">
        <v>1130</v>
      </c>
    </row>
    <row r="1510" spans="1:9" s="93" customFormat="1" x14ac:dyDescent="0.25">
      <c r="A1510" s="121"/>
      <c r="B1510" s="133"/>
      <c r="C1510" s="148"/>
      <c r="D1510" s="158"/>
      <c r="E1510" s="156"/>
      <c r="F1510" s="147"/>
      <c r="G1510" s="120"/>
      <c r="H1510" s="162"/>
      <c r="I1510" s="130"/>
    </row>
    <row r="1511" spans="1:9" s="93" customFormat="1" x14ac:dyDescent="0.25">
      <c r="A1511" s="121">
        <v>607</v>
      </c>
      <c r="B1511" s="133" t="s">
        <v>984</v>
      </c>
      <c r="C1511" s="148">
        <v>0.9</v>
      </c>
      <c r="D1511" s="157">
        <v>366</v>
      </c>
      <c r="E1511" s="156">
        <v>300</v>
      </c>
      <c r="F1511" s="147" t="s">
        <v>1</v>
      </c>
      <c r="G1511" s="119" t="s">
        <v>274</v>
      </c>
      <c r="H1511" s="161" t="s">
        <v>271</v>
      </c>
      <c r="I1511" s="129" t="s">
        <v>1131</v>
      </c>
    </row>
    <row r="1512" spans="1:9" s="93" customFormat="1" x14ac:dyDescent="0.25">
      <c r="A1512" s="121"/>
      <c r="B1512" s="133"/>
      <c r="C1512" s="148"/>
      <c r="D1512" s="158"/>
      <c r="E1512" s="156"/>
      <c r="F1512" s="147"/>
      <c r="G1512" s="120"/>
      <c r="H1512" s="162"/>
      <c r="I1512" s="130"/>
    </row>
    <row r="1513" spans="1:9" s="93" customFormat="1" x14ac:dyDescent="0.25">
      <c r="A1513" s="121">
        <v>608</v>
      </c>
      <c r="B1513" s="133" t="s">
        <v>985</v>
      </c>
      <c r="C1513" s="148">
        <v>0.9</v>
      </c>
      <c r="D1513" s="157">
        <v>366</v>
      </c>
      <c r="E1513" s="156">
        <v>300</v>
      </c>
      <c r="F1513" s="147" t="s">
        <v>1</v>
      </c>
      <c r="G1513" s="119" t="s">
        <v>274</v>
      </c>
      <c r="H1513" s="161" t="s">
        <v>271</v>
      </c>
      <c r="I1513" s="129" t="s">
        <v>1132</v>
      </c>
    </row>
    <row r="1514" spans="1:9" s="93" customFormat="1" x14ac:dyDescent="0.25">
      <c r="A1514" s="121"/>
      <c r="B1514" s="133"/>
      <c r="C1514" s="148"/>
      <c r="D1514" s="158"/>
      <c r="E1514" s="156"/>
      <c r="F1514" s="147"/>
      <c r="G1514" s="120"/>
      <c r="H1514" s="162"/>
      <c r="I1514" s="130"/>
    </row>
    <row r="1515" spans="1:9" s="93" customFormat="1" x14ac:dyDescent="0.25">
      <c r="A1515" s="121">
        <v>609</v>
      </c>
      <c r="B1515" s="133" t="s">
        <v>986</v>
      </c>
      <c r="C1515" s="148">
        <v>0.9</v>
      </c>
      <c r="D1515" s="157">
        <v>366</v>
      </c>
      <c r="E1515" s="156">
        <v>300</v>
      </c>
      <c r="F1515" s="147" t="s">
        <v>1</v>
      </c>
      <c r="G1515" s="119" t="s">
        <v>274</v>
      </c>
      <c r="H1515" s="161" t="s">
        <v>271</v>
      </c>
      <c r="I1515" s="129" t="s">
        <v>1133</v>
      </c>
    </row>
    <row r="1516" spans="1:9" s="93" customFormat="1" x14ac:dyDescent="0.25">
      <c r="A1516" s="121"/>
      <c r="B1516" s="133"/>
      <c r="C1516" s="148"/>
      <c r="D1516" s="158"/>
      <c r="E1516" s="156"/>
      <c r="F1516" s="147"/>
      <c r="G1516" s="120"/>
      <c r="H1516" s="162"/>
      <c r="I1516" s="130"/>
    </row>
    <row r="1517" spans="1:9" s="93" customFormat="1" x14ac:dyDescent="0.25">
      <c r="A1517" s="121">
        <v>610</v>
      </c>
      <c r="B1517" s="133" t="s">
        <v>987</v>
      </c>
      <c r="C1517" s="148">
        <v>0.6</v>
      </c>
      <c r="D1517" s="157">
        <v>366</v>
      </c>
      <c r="E1517" s="156">
        <v>300</v>
      </c>
      <c r="F1517" s="147" t="s">
        <v>1</v>
      </c>
      <c r="G1517" s="119" t="s">
        <v>274</v>
      </c>
      <c r="H1517" s="161" t="s">
        <v>271</v>
      </c>
      <c r="I1517" s="129" t="s">
        <v>1134</v>
      </c>
    </row>
    <row r="1518" spans="1:9" s="93" customFormat="1" x14ac:dyDescent="0.25">
      <c r="A1518" s="121"/>
      <c r="B1518" s="133"/>
      <c r="C1518" s="148"/>
      <c r="D1518" s="158"/>
      <c r="E1518" s="156"/>
      <c r="F1518" s="147"/>
      <c r="G1518" s="120"/>
      <c r="H1518" s="162"/>
      <c r="I1518" s="130"/>
    </row>
    <row r="1519" spans="1:9" s="93" customFormat="1" ht="15" customHeight="1" x14ac:dyDescent="0.25">
      <c r="A1519" s="169" t="s">
        <v>18</v>
      </c>
      <c r="B1519" s="170"/>
      <c r="C1519" s="258">
        <f>SUM(C1480:C1518)</f>
        <v>82.684000000000012</v>
      </c>
      <c r="D1519" s="66"/>
      <c r="E1519" s="53">
        <f>SUM(E1488,E1491)</f>
        <v>1679</v>
      </c>
      <c r="F1519" s="52" t="s">
        <v>23</v>
      </c>
      <c r="G1519" s="206" t="s">
        <v>271</v>
      </c>
      <c r="H1519" s="207"/>
      <c r="I1519" s="126"/>
    </row>
    <row r="1520" spans="1:9" s="93" customFormat="1" ht="15" customHeight="1" x14ac:dyDescent="0.25">
      <c r="A1520" s="171"/>
      <c r="B1520" s="172"/>
      <c r="C1520" s="258"/>
      <c r="D1520" s="66"/>
      <c r="E1520" s="53">
        <f>SUM(E1499,E1497,E1495,E1492,E1489,E1483,E1480)</f>
        <v>8769</v>
      </c>
      <c r="F1520" s="52" t="s">
        <v>7</v>
      </c>
      <c r="G1520" s="208"/>
      <c r="H1520" s="209"/>
      <c r="I1520" s="127"/>
    </row>
    <row r="1521" spans="1:9" s="93" customFormat="1" ht="15" customHeight="1" x14ac:dyDescent="0.25">
      <c r="A1521" s="173"/>
      <c r="B1521" s="174"/>
      <c r="C1521" s="258"/>
      <c r="D1521" s="66"/>
      <c r="E1521" s="53">
        <f>SUM(E1485,E1487,E1493,E1501,E1503,E1505,E1507,E1509,E1511,E1513,E1515,E1517)</f>
        <v>8340</v>
      </c>
      <c r="F1521" s="52" t="s">
        <v>1</v>
      </c>
      <c r="G1521" s="210"/>
      <c r="H1521" s="211"/>
      <c r="I1521" s="128"/>
    </row>
    <row r="1522" spans="1:9" s="93" customFormat="1" ht="17.25" customHeight="1" x14ac:dyDescent="0.25">
      <c r="A1522" s="166" t="s">
        <v>235</v>
      </c>
      <c r="B1522" s="167"/>
      <c r="C1522" s="167"/>
      <c r="D1522" s="167"/>
      <c r="E1522" s="167"/>
      <c r="F1522" s="167"/>
      <c r="G1522" s="167"/>
      <c r="H1522" s="167"/>
      <c r="I1522" s="168"/>
    </row>
    <row r="1523" spans="1:9" s="93" customFormat="1" x14ac:dyDescent="0.25">
      <c r="A1523" s="121">
        <v>611</v>
      </c>
      <c r="B1523" s="133" t="s">
        <v>30</v>
      </c>
      <c r="C1523" s="159">
        <v>5.1349999999999998</v>
      </c>
      <c r="D1523" s="77">
        <v>537</v>
      </c>
      <c r="E1523" s="49">
        <v>1078</v>
      </c>
      <c r="F1523" s="45" t="s">
        <v>7</v>
      </c>
      <c r="G1523" s="119" t="s">
        <v>274</v>
      </c>
      <c r="H1523" s="161" t="s">
        <v>271</v>
      </c>
      <c r="I1523" s="129" t="s">
        <v>1135</v>
      </c>
    </row>
    <row r="1524" spans="1:9" s="93" customFormat="1" x14ac:dyDescent="0.25">
      <c r="A1524" s="121"/>
      <c r="B1524" s="133"/>
      <c r="C1524" s="160"/>
      <c r="D1524" s="77">
        <v>564</v>
      </c>
      <c r="E1524" s="49">
        <v>23</v>
      </c>
      <c r="F1524" s="45" t="s">
        <v>23</v>
      </c>
      <c r="G1524" s="120"/>
      <c r="H1524" s="162"/>
      <c r="I1524" s="130"/>
    </row>
    <row r="1525" spans="1:9" s="11" customFormat="1" x14ac:dyDescent="0.25">
      <c r="A1525" s="121">
        <v>612</v>
      </c>
      <c r="B1525" s="133" t="s">
        <v>41</v>
      </c>
      <c r="C1525" s="159">
        <v>7.7370000000000001</v>
      </c>
      <c r="D1525" s="157">
        <v>1730</v>
      </c>
      <c r="E1525" s="49">
        <v>480</v>
      </c>
      <c r="F1525" s="45" t="s">
        <v>23</v>
      </c>
      <c r="G1525" s="119" t="s">
        <v>274</v>
      </c>
      <c r="H1525" s="161" t="s">
        <v>271</v>
      </c>
      <c r="I1525" s="129" t="s">
        <v>1136</v>
      </c>
    </row>
    <row r="1526" spans="1:9" s="11" customFormat="1" ht="23.25" customHeight="1" x14ac:dyDescent="0.25">
      <c r="A1526" s="121"/>
      <c r="B1526" s="133"/>
      <c r="C1526" s="160"/>
      <c r="D1526" s="158"/>
      <c r="E1526" s="49">
        <v>1250</v>
      </c>
      <c r="F1526" s="45" t="s">
        <v>7</v>
      </c>
      <c r="G1526" s="120"/>
      <c r="H1526" s="162"/>
      <c r="I1526" s="130"/>
    </row>
    <row r="1527" spans="1:9" s="93" customFormat="1" x14ac:dyDescent="0.25">
      <c r="A1527" s="121">
        <v>613</v>
      </c>
      <c r="B1527" s="133" t="s">
        <v>236</v>
      </c>
      <c r="C1527" s="159">
        <v>2.762</v>
      </c>
      <c r="D1527" s="157">
        <v>605</v>
      </c>
      <c r="E1527" s="156">
        <v>605</v>
      </c>
      <c r="F1527" s="147" t="s">
        <v>7</v>
      </c>
      <c r="G1527" s="119" t="s">
        <v>274</v>
      </c>
      <c r="H1527" s="161" t="s">
        <v>271</v>
      </c>
      <c r="I1527" s="129" t="s">
        <v>1137</v>
      </c>
    </row>
    <row r="1528" spans="1:9" s="93" customFormat="1" x14ac:dyDescent="0.25">
      <c r="A1528" s="121"/>
      <c r="B1528" s="133"/>
      <c r="C1528" s="160"/>
      <c r="D1528" s="158"/>
      <c r="E1528" s="156"/>
      <c r="F1528" s="147"/>
      <c r="G1528" s="120"/>
      <c r="H1528" s="162"/>
      <c r="I1528" s="130"/>
    </row>
    <row r="1529" spans="1:9" s="93" customFormat="1" x14ac:dyDescent="0.25">
      <c r="A1529" s="121">
        <v>614</v>
      </c>
      <c r="B1529" s="133" t="s">
        <v>237</v>
      </c>
      <c r="C1529" s="398">
        <v>1.0620000000000001</v>
      </c>
      <c r="D1529" s="157">
        <v>236</v>
      </c>
      <c r="E1529" s="156">
        <v>236</v>
      </c>
      <c r="F1529" s="147" t="s">
        <v>7</v>
      </c>
      <c r="G1529" s="119" t="s">
        <v>274</v>
      </c>
      <c r="H1529" s="161" t="s">
        <v>271</v>
      </c>
      <c r="I1529" s="129" t="s">
        <v>1138</v>
      </c>
    </row>
    <row r="1530" spans="1:9" s="93" customFormat="1" x14ac:dyDescent="0.25">
      <c r="A1530" s="121"/>
      <c r="B1530" s="133"/>
      <c r="C1530" s="399"/>
      <c r="D1530" s="158"/>
      <c r="E1530" s="156"/>
      <c r="F1530" s="147"/>
      <c r="G1530" s="120"/>
      <c r="H1530" s="162"/>
      <c r="I1530" s="130"/>
    </row>
    <row r="1531" spans="1:9" s="93" customFormat="1" ht="15" customHeight="1" x14ac:dyDescent="0.25">
      <c r="A1531" s="169" t="s">
        <v>18</v>
      </c>
      <c r="B1531" s="170"/>
      <c r="C1531" s="258">
        <f>SUM(C1523:C1530)</f>
        <v>16.696000000000002</v>
      </c>
      <c r="D1531" s="52"/>
      <c r="E1531" s="53">
        <f>SUM(E1524,E1525)</f>
        <v>503</v>
      </c>
      <c r="F1531" s="52" t="s">
        <v>23</v>
      </c>
      <c r="G1531" s="185">
        <f>SUM(E1534,E1535,E1536)</f>
        <v>22460</v>
      </c>
      <c r="H1531" s="186"/>
      <c r="I1531" s="126"/>
    </row>
    <row r="1532" spans="1:9" s="93" customFormat="1" x14ac:dyDescent="0.25">
      <c r="A1532" s="171"/>
      <c r="B1532" s="172"/>
      <c r="C1532" s="258"/>
      <c r="D1532" s="52"/>
      <c r="E1532" s="53">
        <v>0</v>
      </c>
      <c r="F1532" s="52" t="s">
        <v>1</v>
      </c>
      <c r="G1532" s="187"/>
      <c r="H1532" s="188"/>
      <c r="I1532" s="127"/>
    </row>
    <row r="1533" spans="1:9" s="93" customFormat="1" x14ac:dyDescent="0.25">
      <c r="A1533" s="173"/>
      <c r="B1533" s="174"/>
      <c r="C1533" s="258"/>
      <c r="D1533" s="52"/>
      <c r="E1533" s="53">
        <f>SUM(E1523,E1526,E1527,E1529)</f>
        <v>3169</v>
      </c>
      <c r="F1533" s="52" t="s">
        <v>7</v>
      </c>
      <c r="G1533" s="187"/>
      <c r="H1533" s="188"/>
      <c r="I1533" s="127"/>
    </row>
    <row r="1534" spans="1:9" s="93" customFormat="1" ht="15.75" customHeight="1" x14ac:dyDescent="0.25">
      <c r="A1534" s="238" t="s">
        <v>267</v>
      </c>
      <c r="B1534" s="239"/>
      <c r="C1534" s="402">
        <f>SUM(C1519,C1531)</f>
        <v>99.38000000000001</v>
      </c>
      <c r="D1534" s="85"/>
      <c r="E1534" s="84">
        <f>SUM(E1531,E1519)</f>
        <v>2182</v>
      </c>
      <c r="F1534" s="52" t="s">
        <v>23</v>
      </c>
      <c r="G1534" s="187"/>
      <c r="H1534" s="188"/>
      <c r="I1534" s="127"/>
    </row>
    <row r="1535" spans="1:9" s="93" customFormat="1" ht="15.75" x14ac:dyDescent="0.25">
      <c r="A1535" s="240"/>
      <c r="B1535" s="241"/>
      <c r="C1535" s="403"/>
      <c r="D1535" s="86"/>
      <c r="E1535" s="84">
        <f>SUM(E1533,E1520)</f>
        <v>11938</v>
      </c>
      <c r="F1535" s="52" t="s">
        <v>7</v>
      </c>
      <c r="G1535" s="187"/>
      <c r="H1535" s="188"/>
      <c r="I1535" s="127"/>
    </row>
    <row r="1536" spans="1:9" s="93" customFormat="1" ht="16.5" thickBot="1" x14ac:dyDescent="0.3">
      <c r="A1536" s="400"/>
      <c r="B1536" s="401"/>
      <c r="C1536" s="404"/>
      <c r="D1536" s="86"/>
      <c r="E1536" s="7">
        <f>SUM(E1521,E1532)</f>
        <v>8340</v>
      </c>
      <c r="F1536" s="79" t="s">
        <v>1</v>
      </c>
      <c r="G1536" s="411"/>
      <c r="H1536" s="412"/>
      <c r="I1536" s="128"/>
    </row>
    <row r="1537" spans="1:9" ht="29.25" customHeight="1" thickBot="1" x14ac:dyDescent="0.3">
      <c r="A1537" s="405" t="s">
        <v>269</v>
      </c>
      <c r="B1537" s="406"/>
      <c r="C1537" s="409">
        <f>SUM(C11,C111,C189,C391,C475,C591,C690,C788,C851,C935,C1007,C1105,C1225,C1278,C1376,C1475,C1534)</f>
        <v>2489.0320000000002</v>
      </c>
      <c r="D1537" s="30"/>
      <c r="E1537" s="8">
        <f>SUM(E11,E111,E189,E392,E591,E690,E788,E851,E935,E1007,E1105,E1225,E1278,E1376,E1475,E1534,E475)</f>
        <v>104413</v>
      </c>
      <c r="F1537" s="9" t="s">
        <v>23</v>
      </c>
      <c r="G1537" s="296">
        <f>SUM(G1531,G1475,G1376,G1278,G1225,G1105,G1007,G935,G851,G788,G690,G591,G475,G391,G188,G111,H11)</f>
        <v>610582</v>
      </c>
      <c r="H1537" s="297"/>
      <c r="I1537" s="395"/>
    </row>
    <row r="1538" spans="1:9" ht="33" customHeight="1" thickBot="1" x14ac:dyDescent="0.3">
      <c r="A1538" s="407"/>
      <c r="B1538" s="408"/>
      <c r="C1538" s="409"/>
      <c r="D1538" s="31"/>
      <c r="E1538" s="8">
        <f>SUM(E112,E190,E391,E476,E592,E691,E789,E852,E936,E1008,E1106,E1226,E1279,E1377,E1476,E1535)</f>
        <v>296973</v>
      </c>
      <c r="F1538" s="9" t="s">
        <v>7</v>
      </c>
      <c r="G1538" s="298"/>
      <c r="H1538" s="299"/>
      <c r="I1538" s="396"/>
    </row>
    <row r="1539" spans="1:9" ht="36" customHeight="1" thickBot="1" x14ac:dyDescent="0.3">
      <c r="A1539" s="407"/>
      <c r="B1539" s="408"/>
      <c r="C1539" s="410"/>
      <c r="D1539" s="32"/>
      <c r="E1539" s="8">
        <f>SUM(E1536,E1477,E1378,E1280,E1227,E1107,E1009,E937,E853,E790,E692,E593,E477,E191,E113,E393)</f>
        <v>209196</v>
      </c>
      <c r="F1539" s="9" t="s">
        <v>1</v>
      </c>
      <c r="G1539" s="300"/>
      <c r="H1539" s="301"/>
      <c r="I1539" s="397"/>
    </row>
    <row r="1540" spans="1:9" ht="37.5" customHeight="1" thickBot="1" x14ac:dyDescent="0.3">
      <c r="A1540" s="291" t="s">
        <v>365</v>
      </c>
      <c r="B1540" s="291"/>
      <c r="C1540" s="291"/>
      <c r="D1540" s="33"/>
      <c r="E1540" s="8">
        <f>SUM(E1537)</f>
        <v>104413</v>
      </c>
      <c r="F1540" s="9" t="s">
        <v>23</v>
      </c>
      <c r="G1540" s="302">
        <f>SUM(E1540:E1543)</f>
        <v>424034</v>
      </c>
      <c r="H1540" s="303"/>
      <c r="I1540" s="395"/>
    </row>
    <row r="1541" spans="1:9" ht="19.5" thickBot="1" x14ac:dyDescent="0.3">
      <c r="A1541" s="291"/>
      <c r="B1541" s="291"/>
      <c r="C1541" s="291"/>
      <c r="D1541" s="33"/>
      <c r="E1541" s="8">
        <f>SUM(E1538)</f>
        <v>296973</v>
      </c>
      <c r="F1541" s="9" t="s">
        <v>7</v>
      </c>
      <c r="G1541" s="304"/>
      <c r="H1541" s="305"/>
      <c r="I1541" s="396"/>
    </row>
    <row r="1542" spans="1:9" ht="15" customHeight="1" x14ac:dyDescent="0.25">
      <c r="A1542" s="291"/>
      <c r="B1542" s="291"/>
      <c r="C1542" s="291"/>
      <c r="D1542" s="30"/>
      <c r="E1542" s="294">
        <f>SUM(E1407,E1401,E1150,E890,E880,E722,E709,E633,E627,E461,E453,E107,E106,)</f>
        <v>22648</v>
      </c>
      <c r="F1542" s="292" t="s">
        <v>1</v>
      </c>
      <c r="G1542" s="304"/>
      <c r="H1542" s="305"/>
      <c r="I1542" s="396"/>
    </row>
    <row r="1543" spans="1:9" ht="22.5" customHeight="1" thickBot="1" x14ac:dyDescent="0.3">
      <c r="A1543" s="291"/>
      <c r="B1543" s="291"/>
      <c r="C1543" s="291"/>
      <c r="D1543" s="32"/>
      <c r="E1543" s="295"/>
      <c r="F1543" s="293"/>
      <c r="G1543" s="306"/>
      <c r="H1543" s="307"/>
      <c r="I1543" s="397"/>
    </row>
    <row r="1544" spans="1:9" x14ac:dyDescent="0.25">
      <c r="H1544" s="35"/>
    </row>
    <row r="1545" spans="1:9" x14ac:dyDescent="0.25">
      <c r="H1545" s="35"/>
    </row>
    <row r="1546" spans="1:9" ht="14.25" customHeight="1" x14ac:dyDescent="0.25">
      <c r="H1546" s="35"/>
    </row>
    <row r="1547" spans="1:9" x14ac:dyDescent="0.25">
      <c r="H1547" s="35"/>
    </row>
    <row r="1548" spans="1:9" x14ac:dyDescent="0.25">
      <c r="H1548" s="35"/>
    </row>
    <row r="1549" spans="1:9" ht="15" customHeight="1" x14ac:dyDescent="0.25">
      <c r="H1549" s="35"/>
    </row>
    <row r="1550" spans="1:9" ht="15" customHeight="1" x14ac:dyDescent="0.25">
      <c r="H1550" s="35"/>
    </row>
    <row r="1551" spans="1:9" ht="26.25" customHeight="1" x14ac:dyDescent="0.25">
      <c r="H1551" s="35"/>
    </row>
    <row r="1552" spans="1:9" x14ac:dyDescent="0.25">
      <c r="H1552" s="35"/>
    </row>
    <row r="1553" spans="8:8" x14ac:dyDescent="0.25">
      <c r="H1553" s="35"/>
    </row>
    <row r="1554" spans="8:8" x14ac:dyDescent="0.25">
      <c r="H1554" s="35"/>
    </row>
    <row r="1555" spans="8:8" x14ac:dyDescent="0.25">
      <c r="H1555" s="35"/>
    </row>
    <row r="1556" spans="8:8" x14ac:dyDescent="0.25">
      <c r="H1556" s="35"/>
    </row>
    <row r="1557" spans="8:8" x14ac:dyDescent="0.25">
      <c r="H1557" s="35"/>
    </row>
    <row r="1558" spans="8:8" x14ac:dyDescent="0.25">
      <c r="H1558" s="35"/>
    </row>
    <row r="1559" spans="8:8" x14ac:dyDescent="0.25">
      <c r="H1559" s="35"/>
    </row>
    <row r="1560" spans="8:8" x14ac:dyDescent="0.25">
      <c r="H1560" s="35"/>
    </row>
    <row r="1561" spans="8:8" x14ac:dyDescent="0.25">
      <c r="H1561" s="35"/>
    </row>
    <row r="1562" spans="8:8" x14ac:dyDescent="0.25">
      <c r="H1562" s="35"/>
    </row>
    <row r="1563" spans="8:8" x14ac:dyDescent="0.25">
      <c r="H1563" s="35"/>
    </row>
    <row r="1564" spans="8:8" x14ac:dyDescent="0.25">
      <c r="H1564" s="35"/>
    </row>
    <row r="1565" spans="8:8" x14ac:dyDescent="0.25">
      <c r="H1565" s="35"/>
    </row>
    <row r="1566" spans="8:8" x14ac:dyDescent="0.25">
      <c r="H1566" s="35"/>
    </row>
    <row r="1567" spans="8:8" x14ac:dyDescent="0.25">
      <c r="H1567" s="35"/>
    </row>
    <row r="1568" spans="8:8" x14ac:dyDescent="0.25">
      <c r="H1568" s="35"/>
    </row>
    <row r="1569" spans="8:8" x14ac:dyDescent="0.25">
      <c r="H1569" s="35"/>
    </row>
    <row r="1570" spans="8:8" x14ac:dyDescent="0.25">
      <c r="H1570" s="35"/>
    </row>
    <row r="1571" spans="8:8" x14ac:dyDescent="0.25">
      <c r="H1571" s="35"/>
    </row>
    <row r="1572" spans="8:8" x14ac:dyDescent="0.25">
      <c r="H1572" s="35"/>
    </row>
    <row r="1573" spans="8:8" x14ac:dyDescent="0.25">
      <c r="H1573" s="35"/>
    </row>
    <row r="1574" spans="8:8" x14ac:dyDescent="0.25">
      <c r="H1574" s="35"/>
    </row>
    <row r="1575" spans="8:8" x14ac:dyDescent="0.25">
      <c r="H1575" s="35"/>
    </row>
    <row r="1576" spans="8:8" x14ac:dyDescent="0.25">
      <c r="H1576" s="35"/>
    </row>
    <row r="1577" spans="8:8" x14ac:dyDescent="0.25">
      <c r="H1577" s="35"/>
    </row>
    <row r="1578" spans="8:8" x14ac:dyDescent="0.25">
      <c r="H1578" s="35"/>
    </row>
    <row r="1579" spans="8:8" x14ac:dyDescent="0.25">
      <c r="H1579" s="35"/>
    </row>
    <row r="1580" spans="8:8" x14ac:dyDescent="0.25">
      <c r="H1580" s="35"/>
    </row>
    <row r="1581" spans="8:8" x14ac:dyDescent="0.25">
      <c r="H1581" s="35"/>
    </row>
    <row r="1582" spans="8:8" x14ac:dyDescent="0.25">
      <c r="H1582" s="35"/>
    </row>
    <row r="1583" spans="8:8" x14ac:dyDescent="0.25">
      <c r="H1583" s="35"/>
    </row>
    <row r="1584" spans="8:8" x14ac:dyDescent="0.25">
      <c r="H1584" s="35"/>
    </row>
    <row r="1585" spans="8:8" x14ac:dyDescent="0.25">
      <c r="H1585" s="35"/>
    </row>
  </sheetData>
  <mergeCells count="5156">
    <mergeCell ref="A1217:A1218"/>
    <mergeCell ref="B1217:B1218"/>
    <mergeCell ref="C1217:C1218"/>
    <mergeCell ref="D1217:D1218"/>
    <mergeCell ref="E1217:E1218"/>
    <mergeCell ref="F1217:F1218"/>
    <mergeCell ref="G1217:G1218"/>
    <mergeCell ref="H1217:H1218"/>
    <mergeCell ref="I1217:I1218"/>
    <mergeCell ref="A1213:A1214"/>
    <mergeCell ref="B1213:B1214"/>
    <mergeCell ref="C1213:C1214"/>
    <mergeCell ref="D1213:D1214"/>
    <mergeCell ref="E1213:E1214"/>
    <mergeCell ref="F1213:F1214"/>
    <mergeCell ref="G1213:G1214"/>
    <mergeCell ref="H1213:H1214"/>
    <mergeCell ref="I1213:I1214"/>
    <mergeCell ref="A1215:A1216"/>
    <mergeCell ref="B1215:B1216"/>
    <mergeCell ref="C1215:C1216"/>
    <mergeCell ref="D1215:D1216"/>
    <mergeCell ref="E1215:E1216"/>
    <mergeCell ref="F1215:F1216"/>
    <mergeCell ref="G1215:G1216"/>
    <mergeCell ref="H1215:H1216"/>
    <mergeCell ref="I1215:I1216"/>
    <mergeCell ref="G752:G753"/>
    <mergeCell ref="H752:H753"/>
    <mergeCell ref="I752:I753"/>
    <mergeCell ref="A754:A755"/>
    <mergeCell ref="B754:B755"/>
    <mergeCell ref="C754:C755"/>
    <mergeCell ref="D754:D755"/>
    <mergeCell ref="E754:E755"/>
    <mergeCell ref="F754:F755"/>
    <mergeCell ref="G754:G755"/>
    <mergeCell ref="H754:H755"/>
    <mergeCell ref="I754:I755"/>
    <mergeCell ref="A1211:A1212"/>
    <mergeCell ref="B1211:B1212"/>
    <mergeCell ref="C1211:C1212"/>
    <mergeCell ref="D1211:D1212"/>
    <mergeCell ref="E1211:E1212"/>
    <mergeCell ref="F1211:F1212"/>
    <mergeCell ref="G1211:G1212"/>
    <mergeCell ref="H1211:H1212"/>
    <mergeCell ref="I1211:I1212"/>
    <mergeCell ref="I914:I916"/>
    <mergeCell ref="G1035:G1036"/>
    <mergeCell ref="H1035:H1036"/>
    <mergeCell ref="I776:I777"/>
    <mergeCell ref="I770:I771"/>
    <mergeCell ref="I1035:I1036"/>
    <mergeCell ref="D905:D906"/>
    <mergeCell ref="F923:F924"/>
    <mergeCell ref="D923:D924"/>
    <mergeCell ref="A923:A924"/>
    <mergeCell ref="D898:D901"/>
    <mergeCell ref="A261:A262"/>
    <mergeCell ref="B261:B262"/>
    <mergeCell ref="C261:C262"/>
    <mergeCell ref="D261:D262"/>
    <mergeCell ref="E261:E262"/>
    <mergeCell ref="F261:F262"/>
    <mergeCell ref="G261:G262"/>
    <mergeCell ref="H261:H262"/>
    <mergeCell ref="I261:I262"/>
    <mergeCell ref="A636:A637"/>
    <mergeCell ref="B636:B637"/>
    <mergeCell ref="C636:C637"/>
    <mergeCell ref="D636:D637"/>
    <mergeCell ref="E636:E637"/>
    <mergeCell ref="F636:F637"/>
    <mergeCell ref="G636:G637"/>
    <mergeCell ref="H636:H637"/>
    <mergeCell ref="I636:I637"/>
    <mergeCell ref="B517:B518"/>
    <mergeCell ref="A541:B543"/>
    <mergeCell ref="B557:B558"/>
    <mergeCell ref="D604:D605"/>
    <mergeCell ref="B608:B609"/>
    <mergeCell ref="B610:B611"/>
    <mergeCell ref="B622:B623"/>
    <mergeCell ref="I539:I540"/>
    <mergeCell ref="E535:E536"/>
    <mergeCell ref="D533:D534"/>
    <mergeCell ref="D535:D536"/>
    <mergeCell ref="C537:C538"/>
    <mergeCell ref="D537:D538"/>
    <mergeCell ref="G533:G534"/>
    <mergeCell ref="E810:E811"/>
    <mergeCell ref="G934:H934"/>
    <mergeCell ref="B911:B912"/>
    <mergeCell ref="B913:B914"/>
    <mergeCell ref="E913:E914"/>
    <mergeCell ref="I774:I775"/>
    <mergeCell ref="E780:E781"/>
    <mergeCell ref="F780:F781"/>
    <mergeCell ref="G780:G781"/>
    <mergeCell ref="H780:H781"/>
    <mergeCell ref="I782:I783"/>
    <mergeCell ref="B774:B775"/>
    <mergeCell ref="C774:C775"/>
    <mergeCell ref="I815:I817"/>
    <mergeCell ref="C812:C814"/>
    <mergeCell ref="A815:B817"/>
    <mergeCell ref="C821:C822"/>
    <mergeCell ref="A821:A822"/>
    <mergeCell ref="H802:H803"/>
    <mergeCell ref="H804:H805"/>
    <mergeCell ref="H806:H807"/>
    <mergeCell ref="H808:H809"/>
    <mergeCell ref="G796:G797"/>
    <mergeCell ref="G819:G820"/>
    <mergeCell ref="G806:G807"/>
    <mergeCell ref="G808:G809"/>
    <mergeCell ref="G815:H817"/>
    <mergeCell ref="H782:H783"/>
    <mergeCell ref="E1059:E1060"/>
    <mergeCell ref="F1059:F1060"/>
    <mergeCell ref="G1059:G1060"/>
    <mergeCell ref="H1059:H1060"/>
    <mergeCell ref="I1059:I1060"/>
    <mergeCell ref="I1033:I1034"/>
    <mergeCell ref="I780:I781"/>
    <mergeCell ref="E1031:E1032"/>
    <mergeCell ref="A776:A777"/>
    <mergeCell ref="B776:B777"/>
    <mergeCell ref="C776:C777"/>
    <mergeCell ref="G762:G763"/>
    <mergeCell ref="G764:G765"/>
    <mergeCell ref="G1012:G1013"/>
    <mergeCell ref="I1045:I1046"/>
    <mergeCell ref="E923:E924"/>
    <mergeCell ref="B956:B957"/>
    <mergeCell ref="E980:E981"/>
    <mergeCell ref="A915:A916"/>
    <mergeCell ref="A919:B921"/>
    <mergeCell ref="C919:C921"/>
    <mergeCell ref="C915:C916"/>
    <mergeCell ref="C913:C914"/>
    <mergeCell ref="A892:B893"/>
    <mergeCell ref="A911:A912"/>
    <mergeCell ref="D902:D904"/>
    <mergeCell ref="A907:A908"/>
    <mergeCell ref="B907:B908"/>
    <mergeCell ref="I768:I769"/>
    <mergeCell ref="I905:I907"/>
    <mergeCell ref="I908:I910"/>
    <mergeCell ref="I778:I779"/>
    <mergeCell ref="H1089:H1090"/>
    <mergeCell ref="A792:I792"/>
    <mergeCell ref="C793:C795"/>
    <mergeCell ref="C796:C797"/>
    <mergeCell ref="A834:A835"/>
    <mergeCell ref="C907:C908"/>
    <mergeCell ref="C905:C906"/>
    <mergeCell ref="C902:C904"/>
    <mergeCell ref="G766:G767"/>
    <mergeCell ref="H1057:H1058"/>
    <mergeCell ref="D944:D945"/>
    <mergeCell ref="I1031:I1032"/>
    <mergeCell ref="A898:A901"/>
    <mergeCell ref="F1035:F1036"/>
    <mergeCell ref="H756:H757"/>
    <mergeCell ref="H750:H751"/>
    <mergeCell ref="C864:C866"/>
    <mergeCell ref="G760:H760"/>
    <mergeCell ref="E890:E891"/>
    <mergeCell ref="H909:H910"/>
    <mergeCell ref="H907:H908"/>
    <mergeCell ref="H917:H918"/>
    <mergeCell ref="G932:G933"/>
    <mergeCell ref="H911:H912"/>
    <mergeCell ref="C778:C779"/>
    <mergeCell ref="F806:F807"/>
    <mergeCell ref="D840:D841"/>
    <mergeCell ref="D946:D953"/>
    <mergeCell ref="D962:D963"/>
    <mergeCell ref="A946:A953"/>
    <mergeCell ref="A844:A845"/>
    <mergeCell ref="D728:D729"/>
    <mergeCell ref="D734:D735"/>
    <mergeCell ref="D774:D775"/>
    <mergeCell ref="D826:D827"/>
    <mergeCell ref="D772:D773"/>
    <mergeCell ref="A752:A753"/>
    <mergeCell ref="B752:B753"/>
    <mergeCell ref="C752:C753"/>
    <mergeCell ref="D752:D753"/>
    <mergeCell ref="E752:E753"/>
    <mergeCell ref="F752:F753"/>
    <mergeCell ref="B746:B747"/>
    <mergeCell ref="A782:A783"/>
    <mergeCell ref="B782:B783"/>
    <mergeCell ref="C782:C783"/>
    <mergeCell ref="I1219:I1220"/>
    <mergeCell ref="F756:F757"/>
    <mergeCell ref="E925:E926"/>
    <mergeCell ref="G929:H930"/>
    <mergeCell ref="F925:F926"/>
    <mergeCell ref="G770:G771"/>
    <mergeCell ref="I772:I773"/>
    <mergeCell ref="G1197:G1198"/>
    <mergeCell ref="G1191:G1192"/>
    <mergeCell ref="H1181:H1182"/>
    <mergeCell ref="F1187:F1188"/>
    <mergeCell ref="E1012:E1013"/>
    <mergeCell ref="F1012:F1013"/>
    <mergeCell ref="G970:G971"/>
    <mergeCell ref="C1081:C1083"/>
    <mergeCell ref="H925:H926"/>
    <mergeCell ref="G756:G757"/>
    <mergeCell ref="A1063:B1065"/>
    <mergeCell ref="A1099:A1100"/>
    <mergeCell ref="A1033:A1034"/>
    <mergeCell ref="B980:B981"/>
    <mergeCell ref="C1141:C1142"/>
    <mergeCell ref="B1071:B1072"/>
    <mergeCell ref="D1059:D1060"/>
    <mergeCell ref="B1069:B1070"/>
    <mergeCell ref="C1075:C1076"/>
    <mergeCell ref="B1075:B1076"/>
    <mergeCell ref="C886:C887"/>
    <mergeCell ref="A791:I791"/>
    <mergeCell ref="D720:D721"/>
    <mergeCell ref="C860:C861"/>
    <mergeCell ref="B925:B926"/>
    <mergeCell ref="A774:A775"/>
    <mergeCell ref="B868:B869"/>
    <mergeCell ref="A864:B866"/>
    <mergeCell ref="B778:B779"/>
    <mergeCell ref="D821:D822"/>
    <mergeCell ref="G768:G769"/>
    <mergeCell ref="G798:G799"/>
    <mergeCell ref="G800:G801"/>
    <mergeCell ref="G823:G825"/>
    <mergeCell ref="A823:A825"/>
    <mergeCell ref="B812:B814"/>
    <mergeCell ref="A838:A839"/>
    <mergeCell ref="A780:A781"/>
    <mergeCell ref="B780:B781"/>
    <mergeCell ref="C780:C781"/>
    <mergeCell ref="D780:D781"/>
    <mergeCell ref="C898:C901"/>
    <mergeCell ref="E834:E835"/>
    <mergeCell ref="D844:D845"/>
    <mergeCell ref="C808:C809"/>
    <mergeCell ref="E806:E807"/>
    <mergeCell ref="G784:G785"/>
    <mergeCell ref="H784:H785"/>
    <mergeCell ref="D909:D910"/>
    <mergeCell ref="G1004:H1006"/>
    <mergeCell ref="F1031:F1032"/>
    <mergeCell ref="B968:B969"/>
    <mergeCell ref="G1031:G1032"/>
    <mergeCell ref="C1047:C1048"/>
    <mergeCell ref="E1047:E1048"/>
    <mergeCell ref="D956:D957"/>
    <mergeCell ref="D958:D959"/>
    <mergeCell ref="D960:D961"/>
    <mergeCell ref="A1010:I1010"/>
    <mergeCell ref="G919:H921"/>
    <mergeCell ref="I788:I790"/>
    <mergeCell ref="B802:B803"/>
    <mergeCell ref="A804:A805"/>
    <mergeCell ref="B793:B795"/>
    <mergeCell ref="A793:A795"/>
    <mergeCell ref="B842:B843"/>
    <mergeCell ref="B840:B841"/>
    <mergeCell ref="D838:D839"/>
    <mergeCell ref="C838:C839"/>
    <mergeCell ref="C840:C841"/>
    <mergeCell ref="I911:I913"/>
    <mergeCell ref="D917:D918"/>
    <mergeCell ref="F915:F916"/>
    <mergeCell ref="B915:B916"/>
    <mergeCell ref="G1201:H1201"/>
    <mergeCell ref="H1250:H1251"/>
    <mergeCell ref="G1116:G1117"/>
    <mergeCell ref="F1199:F1200"/>
    <mergeCell ref="C1236:C1237"/>
    <mergeCell ref="A1195:A1196"/>
    <mergeCell ref="A1181:A1182"/>
    <mergeCell ref="A1225:B1227"/>
    <mergeCell ref="A1219:A1220"/>
    <mergeCell ref="B1219:B1220"/>
    <mergeCell ref="G1027:G1028"/>
    <mergeCell ref="H1027:H1028"/>
    <mergeCell ref="F1236:F1237"/>
    <mergeCell ref="G1165:G1166"/>
    <mergeCell ref="G1133:G1134"/>
    <mergeCell ref="G1135:G1136"/>
    <mergeCell ref="E1027:E1028"/>
    <mergeCell ref="G1225:H1227"/>
    <mergeCell ref="H1230:H1231"/>
    <mergeCell ref="C1225:C1227"/>
    <mergeCell ref="C1189:C1190"/>
    <mergeCell ref="G1153:H1155"/>
    <mergeCell ref="F1027:F1028"/>
    <mergeCell ref="H1031:H1032"/>
    <mergeCell ref="C1169:C1170"/>
    <mergeCell ref="E1161:E1162"/>
    <mergeCell ref="H1163:H1164"/>
    <mergeCell ref="H1097:H1098"/>
    <mergeCell ref="A1040:I1040"/>
    <mergeCell ref="G1223:H1223"/>
    <mergeCell ref="H1145:H1146"/>
    <mergeCell ref="H1041:H1042"/>
    <mergeCell ref="D1089:D1090"/>
    <mergeCell ref="F1071:F1072"/>
    <mergeCell ref="H1067:H1068"/>
    <mergeCell ref="F1248:F1249"/>
    <mergeCell ref="A1252:A1253"/>
    <mergeCell ref="B1252:B1253"/>
    <mergeCell ref="G1248:G1249"/>
    <mergeCell ref="F1221:F1222"/>
    <mergeCell ref="B1205:B1206"/>
    <mergeCell ref="D1252:D1253"/>
    <mergeCell ref="G1246:G1247"/>
    <mergeCell ref="A1240:I1240"/>
    <mergeCell ref="F1258:F1259"/>
    <mergeCell ref="E1258:E1259"/>
    <mergeCell ref="I1234:I1235"/>
    <mergeCell ref="H1248:H1249"/>
    <mergeCell ref="I1101:I1102"/>
    <mergeCell ref="E1139:E1140"/>
    <mergeCell ref="F1139:F1140"/>
    <mergeCell ref="H1157:H1158"/>
    <mergeCell ref="G1157:G1158"/>
    <mergeCell ref="B1221:B1222"/>
    <mergeCell ref="D1219:D1220"/>
    <mergeCell ref="E1219:E1220"/>
    <mergeCell ref="H1205:H1206"/>
    <mergeCell ref="I1232:I1233"/>
    <mergeCell ref="G1173:H1173"/>
    <mergeCell ref="A1173:B1174"/>
    <mergeCell ref="C1173:C1174"/>
    <mergeCell ref="B1081:B1083"/>
    <mergeCell ref="A1081:A1083"/>
    <mergeCell ref="F1256:F1257"/>
    <mergeCell ref="A1043:A1044"/>
    <mergeCell ref="D1041:D1042"/>
    <mergeCell ref="G1085:H1087"/>
    <mergeCell ref="D1234:D1235"/>
    <mergeCell ref="D1241:D1242"/>
    <mergeCell ref="A1209:A1210"/>
    <mergeCell ref="C1199:C1200"/>
    <mergeCell ref="E1221:E1222"/>
    <mergeCell ref="E1205:E1206"/>
    <mergeCell ref="H1189:H1190"/>
    <mergeCell ref="I1189:I1190"/>
    <mergeCell ref="I1153:I1155"/>
    <mergeCell ref="J1189:N1190"/>
    <mergeCell ref="F1191:F1192"/>
    <mergeCell ref="B1236:B1237"/>
    <mergeCell ref="C1241:C1242"/>
    <mergeCell ref="F1209:F1210"/>
    <mergeCell ref="D1205:D1206"/>
    <mergeCell ref="A1199:A1200"/>
    <mergeCell ref="B1199:B1200"/>
    <mergeCell ref="E1199:E1200"/>
    <mergeCell ref="A1238:B1239"/>
    <mergeCell ref="H1241:H1242"/>
    <mergeCell ref="B1178:B1180"/>
    <mergeCell ref="E1203:E1204"/>
    <mergeCell ref="A1207:A1208"/>
    <mergeCell ref="C1171:C1172"/>
    <mergeCell ref="A1176:A1177"/>
    <mergeCell ref="A1230:A1231"/>
    <mergeCell ref="A1191:A1192"/>
    <mergeCell ref="D1199:D1200"/>
    <mergeCell ref="H1207:H1208"/>
    <mergeCell ref="B1073:B1074"/>
    <mergeCell ref="C1073:C1074"/>
    <mergeCell ref="D1073:D1074"/>
    <mergeCell ref="B1057:B1058"/>
    <mergeCell ref="F666:F668"/>
    <mergeCell ref="G666:G668"/>
    <mergeCell ref="H666:H668"/>
    <mergeCell ref="I666:I668"/>
    <mergeCell ref="D669:D671"/>
    <mergeCell ref="G669:G671"/>
    <mergeCell ref="H669:H671"/>
    <mergeCell ref="C736:C737"/>
    <mergeCell ref="G750:G751"/>
    <mergeCell ref="H1167:H1168"/>
    <mergeCell ref="D1167:D1168"/>
    <mergeCell ref="G1171:G1172"/>
    <mergeCell ref="E1145:E1146"/>
    <mergeCell ref="I1029:I1030"/>
    <mergeCell ref="A715:I715"/>
    <mergeCell ref="A742:B742"/>
    <mergeCell ref="C744:C745"/>
    <mergeCell ref="C746:C747"/>
    <mergeCell ref="A1171:A1172"/>
    <mergeCell ref="B1171:B1172"/>
    <mergeCell ref="E1171:E1172"/>
    <mergeCell ref="F1171:F1172"/>
    <mergeCell ref="D1163:D1164"/>
    <mergeCell ref="B1157:B1158"/>
    <mergeCell ref="F768:F769"/>
    <mergeCell ref="F1169:F1170"/>
    <mergeCell ref="A772:A773"/>
    <mergeCell ref="A1097:A1098"/>
    <mergeCell ref="I321:I322"/>
    <mergeCell ref="A634:A635"/>
    <mergeCell ref="B634:B635"/>
    <mergeCell ref="C634:C635"/>
    <mergeCell ref="D634:D635"/>
    <mergeCell ref="E634:E635"/>
    <mergeCell ref="F634:F635"/>
    <mergeCell ref="G634:G635"/>
    <mergeCell ref="H634:H635"/>
    <mergeCell ref="I634:I635"/>
    <mergeCell ref="E705:E706"/>
    <mergeCell ref="F705:F706"/>
    <mergeCell ref="I1041:I1042"/>
    <mergeCell ref="H1243:H1245"/>
    <mergeCell ref="H1246:H1247"/>
    <mergeCell ref="G940:G941"/>
    <mergeCell ref="B1027:B1028"/>
    <mergeCell ref="C1027:C1028"/>
    <mergeCell ref="D1027:D1028"/>
    <mergeCell ref="C1031:C1032"/>
    <mergeCell ref="C1103:C1104"/>
    <mergeCell ref="G1232:G1233"/>
    <mergeCell ref="A1061:A1062"/>
    <mergeCell ref="A1051:A1052"/>
    <mergeCell ref="B1031:B1032"/>
    <mergeCell ref="G1105:H1107"/>
    <mergeCell ref="H1150:H1152"/>
    <mergeCell ref="D1232:D1233"/>
    <mergeCell ref="B1197:B1198"/>
    <mergeCell ref="G1230:G1231"/>
    <mergeCell ref="E1209:E1210"/>
    <mergeCell ref="A1203:A1204"/>
    <mergeCell ref="G541:H543"/>
    <mergeCell ref="A551:B553"/>
    <mergeCell ref="A1031:A1032"/>
    <mergeCell ref="A1157:A1158"/>
    <mergeCell ref="G1167:G1168"/>
    <mergeCell ref="A1169:A1170"/>
    <mergeCell ref="H11:H12"/>
    <mergeCell ref="A382:I382"/>
    <mergeCell ref="I475:I477"/>
    <mergeCell ref="I527:I529"/>
    <mergeCell ref="I380:I381"/>
    <mergeCell ref="A663:A665"/>
    <mergeCell ref="B740:B741"/>
    <mergeCell ref="I555:I556"/>
    <mergeCell ref="D703:D704"/>
    <mergeCell ref="H703:H704"/>
    <mergeCell ref="E709:E710"/>
    <mergeCell ref="F709:F710"/>
    <mergeCell ref="C724:C725"/>
    <mergeCell ref="A557:A558"/>
    <mergeCell ref="B559:B560"/>
    <mergeCell ref="F711:F712"/>
    <mergeCell ref="G709:G710"/>
    <mergeCell ref="E699:E700"/>
    <mergeCell ref="A685:A686"/>
    <mergeCell ref="A1153:B1155"/>
    <mergeCell ref="C1153:C1155"/>
    <mergeCell ref="E1049:E1050"/>
    <mergeCell ref="F1049:F1050"/>
    <mergeCell ref="C321:C322"/>
    <mergeCell ref="D321:D322"/>
    <mergeCell ref="E321:E322"/>
    <mergeCell ref="B561:B562"/>
    <mergeCell ref="D559:D560"/>
    <mergeCell ref="C557:C558"/>
    <mergeCell ref="E557:E558"/>
    <mergeCell ref="A677:H677"/>
    <mergeCell ref="I646:I647"/>
    <mergeCell ref="F663:F665"/>
    <mergeCell ref="G663:G665"/>
    <mergeCell ref="B699:B700"/>
    <mergeCell ref="A1275:B1277"/>
    <mergeCell ref="C1275:C1277"/>
    <mergeCell ref="A1278:B1280"/>
    <mergeCell ref="B1330:B1331"/>
    <mergeCell ref="E1330:E1331"/>
    <mergeCell ref="H1295:H1296"/>
    <mergeCell ref="H1319:H1320"/>
    <mergeCell ref="I1099:I1100"/>
    <mergeCell ref="I1150:I1152"/>
    <mergeCell ref="A740:A741"/>
    <mergeCell ref="E1071:E1072"/>
    <mergeCell ref="C669:C671"/>
    <mergeCell ref="I1303:I1304"/>
    <mergeCell ref="E1248:E1249"/>
    <mergeCell ref="C1223:C1224"/>
    <mergeCell ref="C1234:C1235"/>
    <mergeCell ref="A1246:A1247"/>
    <mergeCell ref="H1232:H1233"/>
    <mergeCell ref="H1236:H1237"/>
    <mergeCell ref="I1225:I1227"/>
    <mergeCell ref="B1203:B1204"/>
    <mergeCell ref="D1230:D1231"/>
    <mergeCell ref="G1033:G1034"/>
    <mergeCell ref="I1165:I1166"/>
    <mergeCell ref="D1203:D1204"/>
    <mergeCell ref="F1283:F1284"/>
    <mergeCell ref="I1293:I1294"/>
    <mergeCell ref="D1287:D1288"/>
    <mergeCell ref="D1289:D1290"/>
    <mergeCell ref="B1243:B1245"/>
    <mergeCell ref="E1252:E1253"/>
    <mergeCell ref="A1248:A1249"/>
    <mergeCell ref="A1250:A1251"/>
    <mergeCell ref="G1283:G1284"/>
    <mergeCell ref="E1260:E1261"/>
    <mergeCell ref="B1295:B1296"/>
    <mergeCell ref="G1297:G1298"/>
    <mergeCell ref="A1236:A1237"/>
    <mergeCell ref="G1250:G1251"/>
    <mergeCell ref="B1176:B1177"/>
    <mergeCell ref="I1283:I1284"/>
    <mergeCell ref="I1285:I1286"/>
    <mergeCell ref="H1283:H1284"/>
    <mergeCell ref="B1293:B1294"/>
    <mergeCell ref="C1283:C1284"/>
    <mergeCell ref="B1283:B1284"/>
    <mergeCell ref="E1283:E1284"/>
    <mergeCell ref="H1291:H1292"/>
    <mergeCell ref="C1232:C1233"/>
    <mergeCell ref="C1219:C1220"/>
    <mergeCell ref="C1197:C1198"/>
    <mergeCell ref="B1195:B1196"/>
    <mergeCell ref="A1197:A1198"/>
    <mergeCell ref="E1256:E1257"/>
    <mergeCell ref="E1236:E1237"/>
    <mergeCell ref="B1364:B1365"/>
    <mergeCell ref="C1364:C1365"/>
    <mergeCell ref="H1401:H1402"/>
    <mergeCell ref="G1411:G1412"/>
    <mergeCell ref="A1411:A1412"/>
    <mergeCell ref="B1393:B1394"/>
    <mergeCell ref="C1397:C1398"/>
    <mergeCell ref="A1399:A1400"/>
    <mergeCell ref="C815:C817"/>
    <mergeCell ref="C826:C827"/>
    <mergeCell ref="D808:D809"/>
    <mergeCell ref="A1221:A1222"/>
    <mergeCell ref="B1209:B1210"/>
    <mergeCell ref="F1250:F1251"/>
    <mergeCell ref="D1157:D1158"/>
    <mergeCell ref="D1159:D1160"/>
    <mergeCell ref="D1161:D1162"/>
    <mergeCell ref="G1159:G1160"/>
    <mergeCell ref="G1285:G1286"/>
    <mergeCell ref="H1309:H1310"/>
    <mergeCell ref="A1299:A1300"/>
    <mergeCell ref="H1033:H1034"/>
    <mergeCell ref="A1103:B1104"/>
    <mergeCell ref="A1059:A1060"/>
    <mergeCell ref="B1059:B1060"/>
    <mergeCell ref="C1059:C1060"/>
    <mergeCell ref="E1061:E1062"/>
    <mergeCell ref="C1101:C1102"/>
    <mergeCell ref="A1105:B1107"/>
    <mergeCell ref="C1105:C1107"/>
    <mergeCell ref="B1097:B1098"/>
    <mergeCell ref="A1126:B1127"/>
    <mergeCell ref="I1446:I1447"/>
    <mergeCell ref="I1448:I1449"/>
    <mergeCell ref="A1450:A1451"/>
    <mergeCell ref="B1450:B1451"/>
    <mergeCell ref="E1450:E1451"/>
    <mergeCell ref="C1450:C1451"/>
    <mergeCell ref="D1450:D1451"/>
    <mergeCell ref="D1446:D1447"/>
    <mergeCell ref="G1454:G1455"/>
    <mergeCell ref="B1442:B1443"/>
    <mergeCell ref="I1307:I1308"/>
    <mergeCell ref="D1311:D1312"/>
    <mergeCell ref="E1311:E1312"/>
    <mergeCell ref="A1439:A1441"/>
    <mergeCell ref="B1439:B1441"/>
    <mergeCell ref="A1431:A1432"/>
    <mergeCell ref="H1439:H1441"/>
    <mergeCell ref="C1439:C1441"/>
    <mergeCell ref="C1442:C1443"/>
    <mergeCell ref="C1423:C1424"/>
    <mergeCell ref="A1423:B1424"/>
    <mergeCell ref="G1442:G1443"/>
    <mergeCell ref="C1431:C1432"/>
    <mergeCell ref="C1433:C1434"/>
    <mergeCell ref="A1435:B1437"/>
    <mergeCell ref="C1435:C1437"/>
    <mergeCell ref="C1426:C1428"/>
    <mergeCell ref="I1358:I1359"/>
    <mergeCell ref="B1431:B1432"/>
    <mergeCell ref="G1439:G1441"/>
    <mergeCell ref="H1409:H1410"/>
    <mergeCell ref="C1358:C1359"/>
    <mergeCell ref="I1450:I1451"/>
    <mergeCell ref="I1452:I1453"/>
    <mergeCell ref="F1454:F1455"/>
    <mergeCell ref="A1452:A1453"/>
    <mergeCell ref="A1454:A1455"/>
    <mergeCell ref="B1462:B1463"/>
    <mergeCell ref="E1454:E1455"/>
    <mergeCell ref="C1466:C1467"/>
    <mergeCell ref="C1468:C1469"/>
    <mergeCell ref="C1470:C1471"/>
    <mergeCell ref="A1472:B1474"/>
    <mergeCell ref="C1472:C1474"/>
    <mergeCell ref="A1475:B1477"/>
    <mergeCell ref="C1475:C1477"/>
    <mergeCell ref="C1460:C1461"/>
    <mergeCell ref="C1462:C1463"/>
    <mergeCell ref="C1464:C1465"/>
    <mergeCell ref="B1527:B1528"/>
    <mergeCell ref="G1531:H1536"/>
    <mergeCell ref="I1531:I1536"/>
    <mergeCell ref="C1493:C1494"/>
    <mergeCell ref="C1523:C1524"/>
    <mergeCell ref="A1523:A1524"/>
    <mergeCell ref="G1523:G1524"/>
    <mergeCell ref="G1515:G1516"/>
    <mergeCell ref="H1515:H1516"/>
    <mergeCell ref="I1515:I1516"/>
    <mergeCell ref="D1485:D1486"/>
    <mergeCell ref="D1487:D1488"/>
    <mergeCell ref="D1491:D1492"/>
    <mergeCell ref="A1497:A1498"/>
    <mergeCell ref="B1497:B1498"/>
    <mergeCell ref="C1497:C1498"/>
    <mergeCell ref="E1497:E1498"/>
    <mergeCell ref="A1503:A1504"/>
    <mergeCell ref="B1503:B1504"/>
    <mergeCell ref="C1503:C1504"/>
    <mergeCell ref="E1503:E1504"/>
    <mergeCell ref="A1499:A1500"/>
    <mergeCell ref="C1485:C1486"/>
    <mergeCell ref="C1487:C1488"/>
    <mergeCell ref="C1513:C1514"/>
    <mergeCell ref="D1513:D1514"/>
    <mergeCell ref="E1513:E1514"/>
    <mergeCell ref="F1503:F1504"/>
    <mergeCell ref="G1519:H1521"/>
    <mergeCell ref="A1513:A1514"/>
    <mergeCell ref="B1513:B1514"/>
    <mergeCell ref="B1511:B1512"/>
    <mergeCell ref="C1511:C1512"/>
    <mergeCell ref="D1511:D1512"/>
    <mergeCell ref="I1513:I1514"/>
    <mergeCell ref="I1511:I1512"/>
    <mergeCell ref="I1540:I1543"/>
    <mergeCell ref="I1519:I1521"/>
    <mergeCell ref="A1522:I1522"/>
    <mergeCell ref="I1472:I1474"/>
    <mergeCell ref="C1480:C1482"/>
    <mergeCell ref="C1495:C1496"/>
    <mergeCell ref="C1505:C1506"/>
    <mergeCell ref="C1517:C1518"/>
    <mergeCell ref="A1519:B1521"/>
    <mergeCell ref="C1519:C1521"/>
    <mergeCell ref="C1525:C1526"/>
    <mergeCell ref="C1527:C1528"/>
    <mergeCell ref="C1529:C1530"/>
    <mergeCell ref="A1531:B1533"/>
    <mergeCell ref="C1531:C1533"/>
    <mergeCell ref="A1534:B1536"/>
    <mergeCell ref="C1534:C1536"/>
    <mergeCell ref="A1537:B1539"/>
    <mergeCell ref="C1537:C1539"/>
    <mergeCell ref="E1511:E1512"/>
    <mergeCell ref="F1511:F1512"/>
    <mergeCell ref="G1511:G1512"/>
    <mergeCell ref="H1511:H1512"/>
    <mergeCell ref="F1513:F1514"/>
    <mergeCell ref="G1513:G1514"/>
    <mergeCell ref="H1513:H1514"/>
    <mergeCell ref="I1475:I1477"/>
    <mergeCell ref="I1537:I1539"/>
    <mergeCell ref="A1489:A1490"/>
    <mergeCell ref="B1489:B1490"/>
    <mergeCell ref="C1515:C1516"/>
    <mergeCell ref="A1517:A1518"/>
    <mergeCell ref="D1527:D1528"/>
    <mergeCell ref="G1118:G1121"/>
    <mergeCell ref="G1122:G1123"/>
    <mergeCell ref="H1129:H1130"/>
    <mergeCell ref="C1118:C1121"/>
    <mergeCell ref="C1122:C1123"/>
    <mergeCell ref="D1067:D1068"/>
    <mergeCell ref="D1069:D1070"/>
    <mergeCell ref="D1071:D1072"/>
    <mergeCell ref="F1075:F1076"/>
    <mergeCell ref="F1529:F1530"/>
    <mergeCell ref="F1527:F1528"/>
    <mergeCell ref="B1165:B1166"/>
    <mergeCell ref="A1147:A1149"/>
    <mergeCell ref="A1525:A1526"/>
    <mergeCell ref="B1495:B1496"/>
    <mergeCell ref="E1495:E1496"/>
    <mergeCell ref="A1487:A1488"/>
    <mergeCell ref="C1446:C1447"/>
    <mergeCell ref="F1464:F1465"/>
    <mergeCell ref="C1393:C1394"/>
    <mergeCell ref="C1391:C1392"/>
    <mergeCell ref="C1389:C1390"/>
    <mergeCell ref="E1468:E1469"/>
    <mergeCell ref="I1063:I1065"/>
    <mergeCell ref="B1101:B1102"/>
    <mergeCell ref="E1101:E1102"/>
    <mergeCell ref="G1073:G1074"/>
    <mergeCell ref="I1110:I1113"/>
    <mergeCell ref="C1129:C1130"/>
    <mergeCell ref="F1116:F1117"/>
    <mergeCell ref="G1103:H1104"/>
    <mergeCell ref="I1105:I1107"/>
    <mergeCell ref="I1073:I1074"/>
    <mergeCell ref="I1082:I1083"/>
    <mergeCell ref="I1089:I1090"/>
    <mergeCell ref="H1069:H1070"/>
    <mergeCell ref="H1071:H1072"/>
    <mergeCell ref="G1097:G1098"/>
    <mergeCell ref="A1067:A1068"/>
    <mergeCell ref="A1511:A1512"/>
    <mergeCell ref="C1254:C1255"/>
    <mergeCell ref="A1287:A1288"/>
    <mergeCell ref="E1169:E1170"/>
    <mergeCell ref="A1466:A1467"/>
    <mergeCell ref="E1470:E1471"/>
    <mergeCell ref="B1452:B1453"/>
    <mergeCell ref="F1450:F1451"/>
    <mergeCell ref="D1483:D1484"/>
    <mergeCell ref="B1499:B1500"/>
    <mergeCell ref="D1499:D1500"/>
    <mergeCell ref="B1493:B1494"/>
    <mergeCell ref="B1487:B1488"/>
    <mergeCell ref="D1165:D1166"/>
    <mergeCell ref="B1163:B1164"/>
    <mergeCell ref="A1165:A1166"/>
    <mergeCell ref="I750:I751"/>
    <mergeCell ref="B1041:B1042"/>
    <mergeCell ref="F954:F955"/>
    <mergeCell ref="B1061:B1062"/>
    <mergeCell ref="F1061:F1062"/>
    <mergeCell ref="G923:G924"/>
    <mergeCell ref="G925:G926"/>
    <mergeCell ref="G851:H853"/>
    <mergeCell ref="H858:H859"/>
    <mergeCell ref="E844:E845"/>
    <mergeCell ref="D806:D807"/>
    <mergeCell ref="G810:G811"/>
    <mergeCell ref="G812:G814"/>
    <mergeCell ref="C868:C869"/>
    <mergeCell ref="D750:D751"/>
    <mergeCell ref="E750:E751"/>
    <mergeCell ref="F750:F751"/>
    <mergeCell ref="I1047:I1048"/>
    <mergeCell ref="I1053:I1054"/>
    <mergeCell ref="G987:H989"/>
    <mergeCell ref="I987:I989"/>
    <mergeCell ref="I1004:I1006"/>
    <mergeCell ref="F776:F777"/>
    <mergeCell ref="G776:G777"/>
    <mergeCell ref="C890:C891"/>
    <mergeCell ref="E915:E916"/>
    <mergeCell ref="E932:E933"/>
    <mergeCell ref="A929:B930"/>
    <mergeCell ref="C929:C930"/>
    <mergeCell ref="F932:F933"/>
    <mergeCell ref="A932:A933"/>
    <mergeCell ref="A1049:A1050"/>
    <mergeCell ref="G608:G609"/>
    <mergeCell ref="G610:G611"/>
    <mergeCell ref="H608:H609"/>
    <mergeCell ref="D644:D645"/>
    <mergeCell ref="D622:D623"/>
    <mergeCell ref="C644:C645"/>
    <mergeCell ref="E669:E671"/>
    <mergeCell ref="F669:F671"/>
    <mergeCell ref="C672:C674"/>
    <mergeCell ref="H646:H647"/>
    <mergeCell ref="H695:H696"/>
    <mergeCell ref="H697:H698"/>
    <mergeCell ref="H699:H700"/>
    <mergeCell ref="D638:D639"/>
    <mergeCell ref="E646:E647"/>
    <mergeCell ref="C608:C609"/>
    <mergeCell ref="D648:D649"/>
    <mergeCell ref="C648:C649"/>
    <mergeCell ref="C695:C696"/>
    <mergeCell ref="H612:H613"/>
    <mergeCell ref="H614:H616"/>
    <mergeCell ref="H617:H621"/>
    <mergeCell ref="G624:G626"/>
    <mergeCell ref="E622:E623"/>
    <mergeCell ref="E612:E613"/>
    <mergeCell ref="F612:F613"/>
    <mergeCell ref="F610:F611"/>
    <mergeCell ref="E614:E616"/>
    <mergeCell ref="F614:F616"/>
    <mergeCell ref="H681:H682"/>
    <mergeCell ref="H644:H645"/>
    <mergeCell ref="E666:E668"/>
    <mergeCell ref="A650:A651"/>
    <mergeCell ref="B650:B651"/>
    <mergeCell ref="C650:C651"/>
    <mergeCell ref="D650:D651"/>
    <mergeCell ref="B644:B645"/>
    <mergeCell ref="C627:C633"/>
    <mergeCell ref="A638:A639"/>
    <mergeCell ref="B638:B639"/>
    <mergeCell ref="C652:C653"/>
    <mergeCell ref="D652:D653"/>
    <mergeCell ref="B627:B633"/>
    <mergeCell ref="A652:A653"/>
    <mergeCell ref="C659:C660"/>
    <mergeCell ref="B580:B581"/>
    <mergeCell ref="C580:C581"/>
    <mergeCell ref="B669:B671"/>
    <mergeCell ref="C666:C668"/>
    <mergeCell ref="D666:D668"/>
    <mergeCell ref="D617:D621"/>
    <mergeCell ref="C624:C626"/>
    <mergeCell ref="C614:C616"/>
    <mergeCell ref="C622:C623"/>
    <mergeCell ref="B614:B616"/>
    <mergeCell ref="A600:A603"/>
    <mergeCell ref="D654:D655"/>
    <mergeCell ref="A656:B657"/>
    <mergeCell ref="C656:C657"/>
    <mergeCell ref="C9:C10"/>
    <mergeCell ref="C11:C12"/>
    <mergeCell ref="A11:B12"/>
    <mergeCell ref="C29:C30"/>
    <mergeCell ref="C39:C40"/>
    <mergeCell ref="C70:C71"/>
    <mergeCell ref="C92:C93"/>
    <mergeCell ref="C100:C101"/>
    <mergeCell ref="C102:C103"/>
    <mergeCell ref="C107:C108"/>
    <mergeCell ref="A109:B110"/>
    <mergeCell ref="C109:C110"/>
    <mergeCell ref="C94:C96"/>
    <mergeCell ref="A94:B96"/>
    <mergeCell ref="A41:B42"/>
    <mergeCell ref="C41:C42"/>
    <mergeCell ref="C137:C138"/>
    <mergeCell ref="C122:C124"/>
    <mergeCell ref="B74:B75"/>
    <mergeCell ref="C74:C75"/>
    <mergeCell ref="A86:A87"/>
    <mergeCell ref="B86:B87"/>
    <mergeCell ref="C86:C87"/>
    <mergeCell ref="A72:A73"/>
    <mergeCell ref="B72:B73"/>
    <mergeCell ref="A80:A81"/>
    <mergeCell ref="A76:A77"/>
    <mergeCell ref="B23:B24"/>
    <mergeCell ref="C15:C16"/>
    <mergeCell ref="C17:C18"/>
    <mergeCell ref="C19:C20"/>
    <mergeCell ref="A15:A16"/>
    <mergeCell ref="I537:I538"/>
    <mergeCell ref="G539:G540"/>
    <mergeCell ref="G523:G524"/>
    <mergeCell ref="H523:H524"/>
    <mergeCell ref="A527:B529"/>
    <mergeCell ref="H525:H526"/>
    <mergeCell ref="H521:H522"/>
    <mergeCell ref="I521:I522"/>
    <mergeCell ref="B537:B538"/>
    <mergeCell ref="G535:G536"/>
    <mergeCell ref="A523:A524"/>
    <mergeCell ref="C523:C524"/>
    <mergeCell ref="D523:D524"/>
    <mergeCell ref="B523:B524"/>
    <mergeCell ref="A535:A536"/>
    <mergeCell ref="C535:C536"/>
    <mergeCell ref="A530:I530"/>
    <mergeCell ref="I523:I524"/>
    <mergeCell ref="A539:A540"/>
    <mergeCell ref="B539:B540"/>
    <mergeCell ref="C531:C532"/>
    <mergeCell ref="E539:E540"/>
    <mergeCell ref="A537:A538"/>
    <mergeCell ref="I533:I534"/>
    <mergeCell ref="D531:D532"/>
    <mergeCell ref="E519:E520"/>
    <mergeCell ref="B503:B504"/>
    <mergeCell ref="E497:E498"/>
    <mergeCell ref="E521:E522"/>
    <mergeCell ref="F521:F522"/>
    <mergeCell ref="G521:G522"/>
    <mergeCell ref="G527:H529"/>
    <mergeCell ref="H531:H532"/>
    <mergeCell ref="E525:E526"/>
    <mergeCell ref="F525:F526"/>
    <mergeCell ref="D501:D502"/>
    <mergeCell ref="I507:I508"/>
    <mergeCell ref="G519:G520"/>
    <mergeCell ref="H519:H520"/>
    <mergeCell ref="H533:H534"/>
    <mergeCell ref="F533:F534"/>
    <mergeCell ref="C525:C526"/>
    <mergeCell ref="C527:C529"/>
    <mergeCell ref="C533:C534"/>
    <mergeCell ref="F507:F508"/>
    <mergeCell ref="E523:E524"/>
    <mergeCell ref="F523:F524"/>
    <mergeCell ref="D525:D526"/>
    <mergeCell ref="C509:C510"/>
    <mergeCell ref="D509:D510"/>
    <mergeCell ref="E513:E514"/>
    <mergeCell ref="F513:F514"/>
    <mergeCell ref="B519:B520"/>
    <mergeCell ref="C519:C520"/>
    <mergeCell ref="D519:D520"/>
    <mergeCell ref="D503:D504"/>
    <mergeCell ref="D495:D496"/>
    <mergeCell ref="D497:D498"/>
    <mergeCell ref="B507:B508"/>
    <mergeCell ref="A525:A526"/>
    <mergeCell ref="B525:B526"/>
    <mergeCell ref="C517:C518"/>
    <mergeCell ref="B501:B502"/>
    <mergeCell ref="C495:C496"/>
    <mergeCell ref="C497:C498"/>
    <mergeCell ref="E495:E496"/>
    <mergeCell ref="A480:A481"/>
    <mergeCell ref="F485:F486"/>
    <mergeCell ref="A487:A488"/>
    <mergeCell ref="B487:B488"/>
    <mergeCell ref="D482:D484"/>
    <mergeCell ref="A479:I479"/>
    <mergeCell ref="G482:G484"/>
    <mergeCell ref="F509:F510"/>
    <mergeCell ref="A519:A520"/>
    <mergeCell ref="A517:A518"/>
    <mergeCell ref="D472:D473"/>
    <mergeCell ref="B482:B484"/>
    <mergeCell ref="B468:B469"/>
    <mergeCell ref="C451:C454"/>
    <mergeCell ref="D445:D446"/>
    <mergeCell ref="G489:G490"/>
    <mergeCell ref="A470:A471"/>
    <mergeCell ref="C493:C494"/>
    <mergeCell ref="A478:I478"/>
    <mergeCell ref="B491:B492"/>
    <mergeCell ref="C489:C490"/>
    <mergeCell ref="C491:C492"/>
    <mergeCell ref="A495:A496"/>
    <mergeCell ref="I501:I502"/>
    <mergeCell ref="I485:I486"/>
    <mergeCell ref="A464:B464"/>
    <mergeCell ref="G472:G473"/>
    <mergeCell ref="G480:G481"/>
    <mergeCell ref="A466:A467"/>
    <mergeCell ref="B466:B467"/>
    <mergeCell ref="F472:F473"/>
    <mergeCell ref="F405:F407"/>
    <mergeCell ref="D402:D403"/>
    <mergeCell ref="C404:C407"/>
    <mergeCell ref="A404:A407"/>
    <mergeCell ref="D404:D407"/>
    <mergeCell ref="F349:F350"/>
    <mergeCell ref="F337:F338"/>
    <mergeCell ref="G425:G426"/>
    <mergeCell ref="D425:D426"/>
    <mergeCell ref="C425:C426"/>
    <mergeCell ref="B489:B490"/>
    <mergeCell ref="D491:D492"/>
    <mergeCell ref="A491:A492"/>
    <mergeCell ref="A489:A490"/>
    <mergeCell ref="E472:E473"/>
    <mergeCell ref="G487:G488"/>
    <mergeCell ref="G474:H474"/>
    <mergeCell ref="B459:B460"/>
    <mergeCell ref="D421:D422"/>
    <mergeCell ref="C423:C424"/>
    <mergeCell ref="G421:G422"/>
    <mergeCell ref="A421:A422"/>
    <mergeCell ref="A410:A411"/>
    <mergeCell ref="H482:H484"/>
    <mergeCell ref="E466:E467"/>
    <mergeCell ref="D466:D467"/>
    <mergeCell ref="D480:D481"/>
    <mergeCell ref="C459:C460"/>
    <mergeCell ref="A465:I465"/>
    <mergeCell ref="C482:C484"/>
    <mergeCell ref="C485:C486"/>
    <mergeCell ref="H466:H467"/>
    <mergeCell ref="A343:A344"/>
    <mergeCell ref="B343:B344"/>
    <mergeCell ref="A357:A358"/>
    <mergeCell ref="A347:A348"/>
    <mergeCell ref="C402:C403"/>
    <mergeCell ref="G343:G344"/>
    <mergeCell ref="B335:B336"/>
    <mergeCell ref="A337:A338"/>
    <mergeCell ref="A339:A340"/>
    <mergeCell ref="H337:H338"/>
    <mergeCell ref="G339:G340"/>
    <mergeCell ref="H341:H342"/>
    <mergeCell ref="H335:H336"/>
    <mergeCell ref="H383:H384"/>
    <mergeCell ref="H387:H388"/>
    <mergeCell ref="G389:H389"/>
    <mergeCell ref="A389:B390"/>
    <mergeCell ref="C389:C390"/>
    <mergeCell ref="E402:E403"/>
    <mergeCell ref="F387:F388"/>
    <mergeCell ref="H331:H332"/>
    <mergeCell ref="E343:E344"/>
    <mergeCell ref="H375:H377"/>
    <mergeCell ref="E351:E352"/>
    <mergeCell ref="D333:D334"/>
    <mergeCell ref="D331:D332"/>
    <mergeCell ref="A181:A182"/>
    <mergeCell ref="F181:F182"/>
    <mergeCell ref="E375:E378"/>
    <mergeCell ref="H410:H411"/>
    <mergeCell ref="H412:H413"/>
    <mergeCell ref="H414:H416"/>
    <mergeCell ref="H417:H418"/>
    <mergeCell ref="D414:D416"/>
    <mergeCell ref="G345:G346"/>
    <mergeCell ref="G351:G352"/>
    <mergeCell ref="G319:G320"/>
    <mergeCell ref="H319:H320"/>
    <mergeCell ref="B333:B334"/>
    <mergeCell ref="B345:B346"/>
    <mergeCell ref="E335:E336"/>
    <mergeCell ref="C367:C368"/>
    <mergeCell ref="H329:H330"/>
    <mergeCell ref="H303:H304"/>
    <mergeCell ref="G385:G386"/>
    <mergeCell ref="A333:A334"/>
    <mergeCell ref="A345:A346"/>
    <mergeCell ref="A351:A352"/>
    <mergeCell ref="G402:G403"/>
    <mergeCell ref="G404:G407"/>
    <mergeCell ref="G408:G409"/>
    <mergeCell ref="H15:H16"/>
    <mergeCell ref="G353:G354"/>
    <mergeCell ref="H17:H18"/>
    <mergeCell ref="H19:H20"/>
    <mergeCell ref="H21:H22"/>
    <mergeCell ref="H23:H24"/>
    <mergeCell ref="H25:H26"/>
    <mergeCell ref="H27:H28"/>
    <mergeCell ref="H29:H30"/>
    <mergeCell ref="H39:H40"/>
    <mergeCell ref="H54:H55"/>
    <mergeCell ref="H56:H57"/>
    <mergeCell ref="G52:G53"/>
    <mergeCell ref="B62:B63"/>
    <mergeCell ref="E62:E63"/>
    <mergeCell ref="F62:F63"/>
    <mergeCell ref="G31:G32"/>
    <mergeCell ref="C62:C63"/>
    <mergeCell ref="D52:D53"/>
    <mergeCell ref="D54:D55"/>
    <mergeCell ref="D56:D57"/>
    <mergeCell ref="H44:H45"/>
    <mergeCell ref="H46:H47"/>
    <mergeCell ref="H50:H51"/>
    <mergeCell ref="B21:B22"/>
    <mergeCell ref="H48:H49"/>
    <mergeCell ref="C52:C53"/>
    <mergeCell ref="G35:G36"/>
    <mergeCell ref="B15:B16"/>
    <mergeCell ref="H305:H306"/>
    <mergeCell ref="H309:H310"/>
    <mergeCell ref="G279:G280"/>
    <mergeCell ref="F1:I6"/>
    <mergeCell ref="A7:I7"/>
    <mergeCell ref="G1321:H1321"/>
    <mergeCell ref="A9:A10"/>
    <mergeCell ref="B9:B10"/>
    <mergeCell ref="D9:D10"/>
    <mergeCell ref="E9:E10"/>
    <mergeCell ref="F9:F10"/>
    <mergeCell ref="G9:G10"/>
    <mergeCell ref="H9:H10"/>
    <mergeCell ref="I9:I10"/>
    <mergeCell ref="A14:I14"/>
    <mergeCell ref="A13:I13"/>
    <mergeCell ref="E11:E12"/>
    <mergeCell ref="F11:F12"/>
    <mergeCell ref="I11:I12"/>
    <mergeCell ref="D15:D16"/>
    <mergeCell ref="D17:D18"/>
    <mergeCell ref="D19:D20"/>
    <mergeCell ref="D21:D22"/>
    <mergeCell ref="D23:D24"/>
    <mergeCell ref="B846:B847"/>
    <mergeCell ref="A831:I831"/>
    <mergeCell ref="I828:I830"/>
    <mergeCell ref="A818:I818"/>
    <mergeCell ref="C800:C801"/>
    <mergeCell ref="C709:C710"/>
    <mergeCell ref="H744:H745"/>
    <mergeCell ref="H746:H747"/>
    <mergeCell ref="H52:H53"/>
    <mergeCell ref="D764:D765"/>
    <mergeCell ref="I766:I767"/>
    <mergeCell ref="J173:N174"/>
    <mergeCell ref="J170:N170"/>
    <mergeCell ref="J724:O725"/>
    <mergeCell ref="J932:O933"/>
    <mergeCell ref="J1191:N1192"/>
    <mergeCell ref="G429:G430"/>
    <mergeCell ref="H956:H957"/>
    <mergeCell ref="H958:H959"/>
    <mergeCell ref="F427:F428"/>
    <mergeCell ref="H946:H953"/>
    <mergeCell ref="H954:H955"/>
    <mergeCell ref="H493:H494"/>
    <mergeCell ref="F497:F498"/>
    <mergeCell ref="I535:I536"/>
    <mergeCell ref="I525:I526"/>
    <mergeCell ref="I531:I532"/>
    <mergeCell ref="A544:I544"/>
    <mergeCell ref="A521:A522"/>
    <mergeCell ref="B521:B522"/>
    <mergeCell ref="C521:C522"/>
    <mergeCell ref="D521:D522"/>
    <mergeCell ref="A720:A721"/>
    <mergeCell ref="G736:G737"/>
    <mergeCell ref="G730:H732"/>
    <mergeCell ref="H734:H735"/>
    <mergeCell ref="F766:F767"/>
    <mergeCell ref="D766:D767"/>
    <mergeCell ref="G744:G745"/>
    <mergeCell ref="G746:G747"/>
    <mergeCell ref="A728:A729"/>
    <mergeCell ref="F810:F811"/>
    <mergeCell ref="A812:A814"/>
    <mergeCell ref="A758:A759"/>
    <mergeCell ref="A842:A843"/>
    <mergeCell ref="A726:A727"/>
    <mergeCell ref="A738:A739"/>
    <mergeCell ref="G740:G741"/>
    <mergeCell ref="A743:I743"/>
    <mergeCell ref="G838:G839"/>
    <mergeCell ref="C819:C820"/>
    <mergeCell ref="A730:B732"/>
    <mergeCell ref="D776:D777"/>
    <mergeCell ref="A806:A807"/>
    <mergeCell ref="A778:A779"/>
    <mergeCell ref="F770:F771"/>
    <mergeCell ref="I756:I757"/>
    <mergeCell ref="I784:I785"/>
    <mergeCell ref="D748:D749"/>
    <mergeCell ref="H776:H777"/>
    <mergeCell ref="A770:A771"/>
    <mergeCell ref="G728:G729"/>
    <mergeCell ref="H762:H763"/>
    <mergeCell ref="E776:E777"/>
    <mergeCell ref="A802:A803"/>
    <mergeCell ref="D832:D833"/>
    <mergeCell ref="A828:B830"/>
    <mergeCell ref="A832:A833"/>
    <mergeCell ref="D778:D779"/>
    <mergeCell ref="B821:B822"/>
    <mergeCell ref="B764:B765"/>
    <mergeCell ref="B766:B767"/>
    <mergeCell ref="F740:F741"/>
    <mergeCell ref="H736:H737"/>
    <mergeCell ref="F832:F833"/>
    <mergeCell ref="A764:A765"/>
    <mergeCell ref="F838:F839"/>
    <mergeCell ref="D834:D835"/>
    <mergeCell ref="C832:C833"/>
    <mergeCell ref="A810:A811"/>
    <mergeCell ref="C823:C825"/>
    <mergeCell ref="C842:C843"/>
    <mergeCell ref="A826:A827"/>
    <mergeCell ref="D842:D843"/>
    <mergeCell ref="A840:A841"/>
    <mergeCell ref="B770:B771"/>
    <mergeCell ref="E768:E769"/>
    <mergeCell ref="A768:A769"/>
    <mergeCell ref="C770:C771"/>
    <mergeCell ref="C748:C749"/>
    <mergeCell ref="D758:D759"/>
    <mergeCell ref="D762:D763"/>
    <mergeCell ref="A750:A751"/>
    <mergeCell ref="A808:A809"/>
    <mergeCell ref="A836:A837"/>
    <mergeCell ref="A766:A767"/>
    <mergeCell ref="F808:F809"/>
    <mergeCell ref="B810:B811"/>
    <mergeCell ref="C810:C811"/>
    <mergeCell ref="B834:B835"/>
    <mergeCell ref="C828:C830"/>
    <mergeCell ref="D770:D771"/>
    <mergeCell ref="F774:F775"/>
    <mergeCell ref="F784:F785"/>
    <mergeCell ref="D782:D783"/>
    <mergeCell ref="E782:E783"/>
    <mergeCell ref="D793:D795"/>
    <mergeCell ref="A744:A745"/>
    <mergeCell ref="B744:B745"/>
    <mergeCell ref="E744:E745"/>
    <mergeCell ref="E711:E712"/>
    <mergeCell ref="C738:C739"/>
    <mergeCell ref="A733:I733"/>
    <mergeCell ref="E728:E729"/>
    <mergeCell ref="F699:F700"/>
    <mergeCell ref="A697:A698"/>
    <mergeCell ref="B697:B698"/>
    <mergeCell ref="D705:D706"/>
    <mergeCell ref="D707:D708"/>
    <mergeCell ref="B738:B739"/>
    <mergeCell ref="F728:F729"/>
    <mergeCell ref="D726:D727"/>
    <mergeCell ref="I730:I732"/>
    <mergeCell ref="I726:I727"/>
    <mergeCell ref="H740:H741"/>
    <mergeCell ref="F738:F739"/>
    <mergeCell ref="B703:B704"/>
    <mergeCell ref="D724:D725"/>
    <mergeCell ref="D709:D710"/>
    <mergeCell ref="B705:B706"/>
    <mergeCell ref="A705:A706"/>
    <mergeCell ref="C718:C719"/>
    <mergeCell ref="C716:C717"/>
    <mergeCell ref="H716:H717"/>
    <mergeCell ref="G742:H742"/>
    <mergeCell ref="H728:H729"/>
    <mergeCell ref="I699:I700"/>
    <mergeCell ref="I701:I702"/>
    <mergeCell ref="I703:I704"/>
    <mergeCell ref="F565:F566"/>
    <mergeCell ref="A583:A584"/>
    <mergeCell ref="B583:B584"/>
    <mergeCell ref="C604:C605"/>
    <mergeCell ref="D608:D609"/>
    <mergeCell ref="C610:C611"/>
    <mergeCell ref="D738:D739"/>
    <mergeCell ref="E738:E739"/>
    <mergeCell ref="B663:B665"/>
    <mergeCell ref="C663:C665"/>
    <mergeCell ref="D663:D665"/>
    <mergeCell ref="E663:E665"/>
    <mergeCell ref="A711:A712"/>
    <mergeCell ref="A669:A671"/>
    <mergeCell ref="A695:A696"/>
    <mergeCell ref="B695:B696"/>
    <mergeCell ref="C678:C680"/>
    <mergeCell ref="C681:C682"/>
    <mergeCell ref="C685:C686"/>
    <mergeCell ref="D716:D717"/>
    <mergeCell ref="C722:C723"/>
    <mergeCell ref="A681:A682"/>
    <mergeCell ref="A678:A680"/>
    <mergeCell ref="B678:B680"/>
    <mergeCell ref="F652:F653"/>
    <mergeCell ref="A724:A725"/>
    <mergeCell ref="B724:B725"/>
    <mergeCell ref="B661:B662"/>
    <mergeCell ref="D711:D712"/>
    <mergeCell ref="A640:B642"/>
    <mergeCell ref="D646:D647"/>
    <mergeCell ref="F617:F621"/>
    <mergeCell ref="D563:D564"/>
    <mergeCell ref="F563:F564"/>
    <mergeCell ref="E627:E633"/>
    <mergeCell ref="F627:F633"/>
    <mergeCell ref="G612:G613"/>
    <mergeCell ref="G614:G616"/>
    <mergeCell ref="G617:G621"/>
    <mergeCell ref="A610:A611"/>
    <mergeCell ref="A606:A607"/>
    <mergeCell ref="B604:B605"/>
    <mergeCell ref="A599:H599"/>
    <mergeCell ref="H600:H603"/>
    <mergeCell ref="H622:H623"/>
    <mergeCell ref="H624:H626"/>
    <mergeCell ref="C549:C550"/>
    <mergeCell ref="G557:G558"/>
    <mergeCell ref="G563:G564"/>
    <mergeCell ref="B563:B564"/>
    <mergeCell ref="F596:F597"/>
    <mergeCell ref="E606:E607"/>
    <mergeCell ref="F606:F607"/>
    <mergeCell ref="E604:E605"/>
    <mergeCell ref="C606:C607"/>
    <mergeCell ref="A596:A597"/>
    <mergeCell ref="D596:D597"/>
    <mergeCell ref="G596:G597"/>
    <mergeCell ref="A554:I554"/>
    <mergeCell ref="A565:A566"/>
    <mergeCell ref="H596:H597"/>
    <mergeCell ref="B596:B597"/>
    <mergeCell ref="C571:C572"/>
    <mergeCell ref="E617:E621"/>
    <mergeCell ref="E545:E546"/>
    <mergeCell ref="A608:A609"/>
    <mergeCell ref="F539:F540"/>
    <mergeCell ref="A563:A564"/>
    <mergeCell ref="D555:D556"/>
    <mergeCell ref="C561:C562"/>
    <mergeCell ref="B555:B556"/>
    <mergeCell ref="E533:E534"/>
    <mergeCell ref="C559:C560"/>
    <mergeCell ref="E555:E556"/>
    <mergeCell ref="B606:B607"/>
    <mergeCell ref="A545:A546"/>
    <mergeCell ref="B545:B546"/>
    <mergeCell ref="A555:A556"/>
    <mergeCell ref="A594:H594"/>
    <mergeCell ref="A531:A532"/>
    <mergeCell ref="B531:B532"/>
    <mergeCell ref="H555:H556"/>
    <mergeCell ref="A571:A572"/>
    <mergeCell ref="A559:A560"/>
    <mergeCell ref="B535:B536"/>
    <mergeCell ref="H535:H536"/>
    <mergeCell ref="H561:H562"/>
    <mergeCell ref="A561:A562"/>
    <mergeCell ref="D557:D558"/>
    <mergeCell ref="A533:A534"/>
    <mergeCell ref="C539:C540"/>
    <mergeCell ref="B533:B534"/>
    <mergeCell ref="G565:G566"/>
    <mergeCell ref="C551:C553"/>
    <mergeCell ref="A580:A581"/>
    <mergeCell ref="C541:C543"/>
    <mergeCell ref="F545:F546"/>
    <mergeCell ref="H563:H564"/>
    <mergeCell ref="H565:H566"/>
    <mergeCell ref="H547:H548"/>
    <mergeCell ref="H549:H550"/>
    <mergeCell ref="H545:H546"/>
    <mergeCell ref="D539:D540"/>
    <mergeCell ref="G531:G532"/>
    <mergeCell ref="H539:H540"/>
    <mergeCell ref="G551:H553"/>
    <mergeCell ref="E563:E564"/>
    <mergeCell ref="D565:D566"/>
    <mergeCell ref="G567:H569"/>
    <mergeCell ref="B571:B572"/>
    <mergeCell ref="B600:B603"/>
    <mergeCell ref="G547:G548"/>
    <mergeCell ref="G549:G550"/>
    <mergeCell ref="G600:G603"/>
    <mergeCell ref="H559:H560"/>
    <mergeCell ref="C555:C556"/>
    <mergeCell ref="E561:E562"/>
    <mergeCell ref="E600:E603"/>
    <mergeCell ref="G561:G562"/>
    <mergeCell ref="E565:E566"/>
    <mergeCell ref="C588:C590"/>
    <mergeCell ref="F561:F562"/>
    <mergeCell ref="F600:F603"/>
    <mergeCell ref="H557:H558"/>
    <mergeCell ref="C567:C569"/>
    <mergeCell ref="C565:C566"/>
    <mergeCell ref="A591:B593"/>
    <mergeCell ref="E596:E597"/>
    <mergeCell ref="D547:D548"/>
    <mergeCell ref="G598:H598"/>
    <mergeCell ref="H480:H481"/>
    <mergeCell ref="E461:E463"/>
    <mergeCell ref="C487:C488"/>
    <mergeCell ref="H449:H450"/>
    <mergeCell ref="G455:H457"/>
    <mergeCell ref="B470:B471"/>
    <mergeCell ref="I468:I469"/>
    <mergeCell ref="I466:I467"/>
    <mergeCell ref="I482:I484"/>
    <mergeCell ref="C475:C477"/>
    <mergeCell ref="A482:A484"/>
    <mergeCell ref="C445:C446"/>
    <mergeCell ref="D487:D488"/>
    <mergeCell ref="B480:B481"/>
    <mergeCell ref="H470:H471"/>
    <mergeCell ref="F468:F469"/>
    <mergeCell ref="A472:A473"/>
    <mergeCell ref="B445:B446"/>
    <mergeCell ref="G447:G448"/>
    <mergeCell ref="C455:C457"/>
    <mergeCell ref="C472:C473"/>
    <mergeCell ref="B472:B473"/>
    <mergeCell ref="G466:G467"/>
    <mergeCell ref="G468:G469"/>
    <mergeCell ref="D468:D469"/>
    <mergeCell ref="C470:C471"/>
    <mergeCell ref="D470:D471"/>
    <mergeCell ref="G470:G471"/>
    <mergeCell ref="C466:C467"/>
    <mergeCell ref="E470:E471"/>
    <mergeCell ref="F421:F422"/>
    <mergeCell ref="E408:E409"/>
    <mergeCell ref="F408:F409"/>
    <mergeCell ref="E369:E370"/>
    <mergeCell ref="D419:D420"/>
    <mergeCell ref="E468:E469"/>
    <mergeCell ref="E427:E428"/>
    <mergeCell ref="G427:G428"/>
    <mergeCell ref="F451:F454"/>
    <mergeCell ref="E451:E454"/>
    <mergeCell ref="E447:E448"/>
    <mergeCell ref="F447:F448"/>
    <mergeCell ref="E459:E460"/>
    <mergeCell ref="F459:F460"/>
    <mergeCell ref="G459:G460"/>
    <mergeCell ref="D435:D436"/>
    <mergeCell ref="H445:H446"/>
    <mergeCell ref="A458:I458"/>
    <mergeCell ref="I447:I448"/>
    <mergeCell ref="E445:E446"/>
    <mergeCell ref="A468:A469"/>
    <mergeCell ref="A439:A440"/>
    <mergeCell ref="G431:G432"/>
    <mergeCell ref="A447:A448"/>
    <mergeCell ref="C435:C436"/>
    <mergeCell ref="G449:G450"/>
    <mergeCell ref="G451:G454"/>
    <mergeCell ref="C421:C422"/>
    <mergeCell ref="G419:G420"/>
    <mergeCell ref="G391:H393"/>
    <mergeCell ref="C379:C381"/>
    <mergeCell ref="E405:E407"/>
    <mergeCell ref="A461:A463"/>
    <mergeCell ref="B461:B463"/>
    <mergeCell ref="A431:A432"/>
    <mergeCell ref="G435:G436"/>
    <mergeCell ref="D439:D440"/>
    <mergeCell ref="C468:C469"/>
    <mergeCell ref="F445:F446"/>
    <mergeCell ref="D447:D448"/>
    <mergeCell ref="A455:B457"/>
    <mergeCell ref="A444:I444"/>
    <mergeCell ref="H468:H469"/>
    <mergeCell ref="C449:C450"/>
    <mergeCell ref="F461:F463"/>
    <mergeCell ref="D461:D463"/>
    <mergeCell ref="A449:A450"/>
    <mergeCell ref="B451:B454"/>
    <mergeCell ref="B439:B440"/>
    <mergeCell ref="I435:I436"/>
    <mergeCell ref="H431:H432"/>
    <mergeCell ref="G439:G440"/>
    <mergeCell ref="G475:H477"/>
    <mergeCell ref="A475:B477"/>
    <mergeCell ref="H353:H354"/>
    <mergeCell ref="G387:G388"/>
    <mergeCell ref="G396:G397"/>
    <mergeCell ref="A398:A399"/>
    <mergeCell ref="A387:A388"/>
    <mergeCell ref="B387:B388"/>
    <mergeCell ref="E387:E388"/>
    <mergeCell ref="C447:C448"/>
    <mergeCell ref="A433:A434"/>
    <mergeCell ref="B449:B450"/>
    <mergeCell ref="E449:E450"/>
    <mergeCell ref="F449:F450"/>
    <mergeCell ref="H429:H430"/>
    <mergeCell ref="H447:H448"/>
    <mergeCell ref="D355:D356"/>
    <mergeCell ref="D353:D354"/>
    <mergeCell ref="A353:A354"/>
    <mergeCell ref="F470:F471"/>
    <mergeCell ref="G445:G446"/>
    <mergeCell ref="A375:A378"/>
    <mergeCell ref="D459:D460"/>
    <mergeCell ref="G461:G463"/>
    <mergeCell ref="G464:H464"/>
    <mergeCell ref="C429:C430"/>
    <mergeCell ref="D400:D401"/>
    <mergeCell ref="B365:B366"/>
    <mergeCell ref="C365:C366"/>
    <mergeCell ref="D365:D366"/>
    <mergeCell ref="A402:A403"/>
    <mergeCell ref="C439:C440"/>
    <mergeCell ref="A412:A413"/>
    <mergeCell ref="B412:B413"/>
    <mergeCell ref="D410:D411"/>
    <mergeCell ref="B410:B411"/>
    <mergeCell ref="A379:B381"/>
    <mergeCell ref="E425:E426"/>
    <mergeCell ref="A459:A460"/>
    <mergeCell ref="E433:E434"/>
    <mergeCell ref="B433:B434"/>
    <mergeCell ref="E435:E436"/>
    <mergeCell ref="F435:F436"/>
    <mergeCell ref="B447:B448"/>
    <mergeCell ref="F433:F434"/>
    <mergeCell ref="G423:G424"/>
    <mergeCell ref="F369:F370"/>
    <mergeCell ref="G380:H381"/>
    <mergeCell ref="F410:F411"/>
    <mergeCell ref="G412:G413"/>
    <mergeCell ref="G414:G416"/>
    <mergeCell ref="H421:H422"/>
    <mergeCell ref="E410:E411"/>
    <mergeCell ref="D417:D418"/>
    <mergeCell ref="E419:E420"/>
    <mergeCell ref="C419:C420"/>
    <mergeCell ref="F419:F420"/>
    <mergeCell ref="F417:F418"/>
    <mergeCell ref="A427:A428"/>
    <mergeCell ref="D449:D450"/>
    <mergeCell ref="D451:D454"/>
    <mergeCell ref="H419:H420"/>
    <mergeCell ref="F425:F426"/>
    <mergeCell ref="E421:E422"/>
    <mergeCell ref="G283:G284"/>
    <mergeCell ref="G285:G286"/>
    <mergeCell ref="A285:A286"/>
    <mergeCell ref="E287:E288"/>
    <mergeCell ref="B289:B290"/>
    <mergeCell ref="A289:A290"/>
    <mergeCell ref="C311:C312"/>
    <mergeCell ref="C313:C314"/>
    <mergeCell ref="C291:C292"/>
    <mergeCell ref="D307:D308"/>
    <mergeCell ref="F289:F290"/>
    <mergeCell ref="F297:F298"/>
    <mergeCell ref="H287:H288"/>
    <mergeCell ref="G313:G314"/>
    <mergeCell ref="G299:G300"/>
    <mergeCell ref="G311:G312"/>
    <mergeCell ref="H293:H294"/>
    <mergeCell ref="C287:C288"/>
    <mergeCell ref="C289:C290"/>
    <mergeCell ref="F283:F284"/>
    <mergeCell ref="D283:D284"/>
    <mergeCell ref="D285:D286"/>
    <mergeCell ref="A283:A284"/>
    <mergeCell ref="A303:A304"/>
    <mergeCell ref="D305:D306"/>
    <mergeCell ref="E291:E292"/>
    <mergeCell ref="F293:F294"/>
    <mergeCell ref="G293:G294"/>
    <mergeCell ref="G307:G308"/>
    <mergeCell ref="G309:G310"/>
    <mergeCell ref="E313:E314"/>
    <mergeCell ref="D301:D302"/>
    <mergeCell ref="B281:B282"/>
    <mergeCell ref="B313:B314"/>
    <mergeCell ref="A311:A312"/>
    <mergeCell ref="A313:A314"/>
    <mergeCell ref="B307:B308"/>
    <mergeCell ref="A305:A306"/>
    <mergeCell ref="B297:B298"/>
    <mergeCell ref="E297:E298"/>
    <mergeCell ref="B291:B292"/>
    <mergeCell ref="F287:F288"/>
    <mergeCell ref="F285:F286"/>
    <mergeCell ref="B295:B296"/>
    <mergeCell ref="H224:H226"/>
    <mergeCell ref="H247:H248"/>
    <mergeCell ref="H279:H280"/>
    <mergeCell ref="H281:H282"/>
    <mergeCell ref="H269:H270"/>
    <mergeCell ref="H283:H284"/>
    <mergeCell ref="H285:H286"/>
    <mergeCell ref="G263:G264"/>
    <mergeCell ref="H263:H264"/>
    <mergeCell ref="G281:G282"/>
    <mergeCell ref="G269:G270"/>
    <mergeCell ref="G257:G258"/>
    <mergeCell ref="H257:H258"/>
    <mergeCell ref="G275:G276"/>
    <mergeCell ref="H231:H232"/>
    <mergeCell ref="G271:G272"/>
    <mergeCell ref="G259:G260"/>
    <mergeCell ref="H233:H234"/>
    <mergeCell ref="H271:H272"/>
    <mergeCell ref="H273:H274"/>
    <mergeCell ref="H275:H276"/>
    <mergeCell ref="G237:G238"/>
    <mergeCell ref="G239:G240"/>
    <mergeCell ref="G241:G242"/>
    <mergeCell ref="G243:G244"/>
    <mergeCell ref="H249:H250"/>
    <mergeCell ref="H253:H254"/>
    <mergeCell ref="G253:G254"/>
    <mergeCell ref="G247:G248"/>
    <mergeCell ref="H235:H236"/>
    <mergeCell ref="H229:H230"/>
    <mergeCell ref="G231:G232"/>
    <mergeCell ref="A299:A300"/>
    <mergeCell ref="E307:E308"/>
    <mergeCell ref="A309:A310"/>
    <mergeCell ref="A291:A292"/>
    <mergeCell ref="C293:C294"/>
    <mergeCell ref="F305:F306"/>
    <mergeCell ref="F307:F308"/>
    <mergeCell ref="F309:F310"/>
    <mergeCell ref="A307:A308"/>
    <mergeCell ref="A281:A282"/>
    <mergeCell ref="G273:G274"/>
    <mergeCell ref="G277:G278"/>
    <mergeCell ref="F275:F276"/>
    <mergeCell ref="A287:A288"/>
    <mergeCell ref="F291:F292"/>
    <mergeCell ref="C295:C296"/>
    <mergeCell ref="C297:C298"/>
    <mergeCell ref="C299:C300"/>
    <mergeCell ref="G291:G292"/>
    <mergeCell ref="C285:C286"/>
    <mergeCell ref="B275:B276"/>
    <mergeCell ref="E275:E276"/>
    <mergeCell ref="E289:E290"/>
    <mergeCell ref="B285:B286"/>
    <mergeCell ref="F311:F312"/>
    <mergeCell ref="F299:F300"/>
    <mergeCell ref="G357:G358"/>
    <mergeCell ref="A355:A356"/>
    <mergeCell ref="B355:B356"/>
    <mergeCell ref="E355:E356"/>
    <mergeCell ref="A301:A302"/>
    <mergeCell ref="A297:A298"/>
    <mergeCell ref="G329:G330"/>
    <mergeCell ref="C317:C318"/>
    <mergeCell ref="G305:G306"/>
    <mergeCell ref="G301:G302"/>
    <mergeCell ref="A317:A318"/>
    <mergeCell ref="B317:B318"/>
    <mergeCell ref="C333:C334"/>
    <mergeCell ref="E323:E324"/>
    <mergeCell ref="E311:E312"/>
    <mergeCell ref="C335:C336"/>
    <mergeCell ref="C337:C338"/>
    <mergeCell ref="C339:C340"/>
    <mergeCell ref="G297:G298"/>
    <mergeCell ref="C319:C320"/>
    <mergeCell ref="B349:B350"/>
    <mergeCell ref="E349:E350"/>
    <mergeCell ref="F333:F334"/>
    <mergeCell ref="E319:E320"/>
    <mergeCell ref="F319:F320"/>
    <mergeCell ref="G349:G350"/>
    <mergeCell ref="B341:B342"/>
    <mergeCell ref="F335:F336"/>
    <mergeCell ref="E345:E346"/>
    <mergeCell ref="D341:D342"/>
    <mergeCell ref="D309:D310"/>
    <mergeCell ref="D311:D312"/>
    <mergeCell ref="B329:B330"/>
    <mergeCell ref="D313:D314"/>
    <mergeCell ref="D315:D316"/>
    <mergeCell ref="B299:B300"/>
    <mergeCell ref="G315:G316"/>
    <mergeCell ref="B309:B310"/>
    <mergeCell ref="B311:B312"/>
    <mergeCell ref="C315:C316"/>
    <mergeCell ref="D317:D318"/>
    <mergeCell ref="C341:C342"/>
    <mergeCell ref="B319:B320"/>
    <mergeCell ref="D335:D336"/>
    <mergeCell ref="D337:D338"/>
    <mergeCell ref="D339:D340"/>
    <mergeCell ref="B339:B340"/>
    <mergeCell ref="D345:D346"/>
    <mergeCell ref="B337:B338"/>
    <mergeCell ref="C326:C327"/>
    <mergeCell ref="G341:G342"/>
    <mergeCell ref="G331:G332"/>
    <mergeCell ref="B321:B322"/>
    <mergeCell ref="C305:C306"/>
    <mergeCell ref="E299:E300"/>
    <mergeCell ref="G303:G304"/>
    <mergeCell ref="C307:C308"/>
    <mergeCell ref="C309:C310"/>
    <mergeCell ref="F303:F304"/>
    <mergeCell ref="B305:B306"/>
    <mergeCell ref="A295:A296"/>
    <mergeCell ref="A326:B327"/>
    <mergeCell ref="G317:G318"/>
    <mergeCell ref="F329:F330"/>
    <mergeCell ref="G326:H327"/>
    <mergeCell ref="H297:H298"/>
    <mergeCell ref="H315:H316"/>
    <mergeCell ref="H295:H296"/>
    <mergeCell ref="H317:H318"/>
    <mergeCell ref="E303:E304"/>
    <mergeCell ref="A328:I328"/>
    <mergeCell ref="D319:D320"/>
    <mergeCell ref="D293:D294"/>
    <mergeCell ref="D295:D296"/>
    <mergeCell ref="D297:D298"/>
    <mergeCell ref="D299:D300"/>
    <mergeCell ref="B293:B294"/>
    <mergeCell ref="E293:E294"/>
    <mergeCell ref="A293:A294"/>
    <mergeCell ref="A319:A320"/>
    <mergeCell ref="E301:E302"/>
    <mergeCell ref="F313:F314"/>
    <mergeCell ref="F317:F318"/>
    <mergeCell ref="E317:E318"/>
    <mergeCell ref="I311:I312"/>
    <mergeCell ref="B315:B316"/>
    <mergeCell ref="A321:A322"/>
    <mergeCell ref="F321:F322"/>
    <mergeCell ref="G321:G322"/>
    <mergeCell ref="H321:H322"/>
    <mergeCell ref="H347:H348"/>
    <mergeCell ref="H349:H350"/>
    <mergeCell ref="A335:A336"/>
    <mergeCell ref="E359:E360"/>
    <mergeCell ref="G383:G384"/>
    <mergeCell ref="B347:B348"/>
    <mergeCell ref="E347:E348"/>
    <mergeCell ref="D367:D368"/>
    <mergeCell ref="E385:E386"/>
    <mergeCell ref="E361:E362"/>
    <mergeCell ref="C329:C330"/>
    <mergeCell ref="C331:C332"/>
    <mergeCell ref="E353:E354"/>
    <mergeCell ref="F341:F342"/>
    <mergeCell ref="H357:H358"/>
    <mergeCell ref="H339:H340"/>
    <mergeCell ref="A383:A384"/>
    <mergeCell ref="F375:F378"/>
    <mergeCell ref="G375:G378"/>
    <mergeCell ref="F345:F346"/>
    <mergeCell ref="F359:F360"/>
    <mergeCell ref="H355:H356"/>
    <mergeCell ref="G347:G348"/>
    <mergeCell ref="G355:G356"/>
    <mergeCell ref="H359:H360"/>
    <mergeCell ref="G365:G366"/>
    <mergeCell ref="H361:H362"/>
    <mergeCell ref="A341:A342"/>
    <mergeCell ref="F351:F352"/>
    <mergeCell ref="G337:G338"/>
    <mergeCell ref="C355:C356"/>
    <mergeCell ref="B353:B354"/>
    <mergeCell ref="A331:A332"/>
    <mergeCell ref="A323:A324"/>
    <mergeCell ref="A349:A350"/>
    <mergeCell ref="A385:A386"/>
    <mergeCell ref="A359:A360"/>
    <mergeCell ref="B351:B352"/>
    <mergeCell ref="B398:B399"/>
    <mergeCell ref="B357:B358"/>
    <mergeCell ref="C387:C388"/>
    <mergeCell ref="A365:A366"/>
    <mergeCell ref="A363:A364"/>
    <mergeCell ref="C398:C399"/>
    <mergeCell ref="D347:D348"/>
    <mergeCell ref="C351:C352"/>
    <mergeCell ref="D363:D364"/>
    <mergeCell ref="C353:C354"/>
    <mergeCell ref="C375:C378"/>
    <mergeCell ref="D359:D360"/>
    <mergeCell ref="D357:D358"/>
    <mergeCell ref="D349:D350"/>
    <mergeCell ref="D351:D352"/>
    <mergeCell ref="B359:B360"/>
    <mergeCell ref="C345:C346"/>
    <mergeCell ref="C347:C348"/>
    <mergeCell ref="B375:B378"/>
    <mergeCell ref="B367:B368"/>
    <mergeCell ref="C357:C358"/>
    <mergeCell ref="C359:C360"/>
    <mergeCell ref="C369:C370"/>
    <mergeCell ref="A369:A370"/>
    <mergeCell ref="B369:B370"/>
    <mergeCell ref="A367:A368"/>
    <mergeCell ref="C349:C350"/>
    <mergeCell ref="B800:B801"/>
    <mergeCell ref="B826:B827"/>
    <mergeCell ref="B823:B825"/>
    <mergeCell ref="C772:C773"/>
    <mergeCell ref="B806:B807"/>
    <mergeCell ref="D823:D825"/>
    <mergeCell ref="A798:A799"/>
    <mergeCell ref="B798:B799"/>
    <mergeCell ref="A784:A785"/>
    <mergeCell ref="B784:B785"/>
    <mergeCell ref="C784:C785"/>
    <mergeCell ref="D784:D785"/>
    <mergeCell ref="E784:E785"/>
    <mergeCell ref="B838:B839"/>
    <mergeCell ref="B836:B837"/>
    <mergeCell ref="C834:C835"/>
    <mergeCell ref="C836:C837"/>
    <mergeCell ref="A622:A623"/>
    <mergeCell ref="C758:C759"/>
    <mergeCell ref="B734:B735"/>
    <mergeCell ref="B819:B820"/>
    <mergeCell ref="B832:B833"/>
    <mergeCell ref="E808:E809"/>
    <mergeCell ref="E740:E741"/>
    <mergeCell ref="A736:A737"/>
    <mergeCell ref="B736:B737"/>
    <mergeCell ref="E736:E737"/>
    <mergeCell ref="D736:D737"/>
    <mergeCell ref="D561:D562"/>
    <mergeCell ref="C661:C662"/>
    <mergeCell ref="A417:A418"/>
    <mergeCell ref="B748:B749"/>
    <mergeCell ref="A746:A747"/>
    <mergeCell ref="F746:F747"/>
    <mergeCell ref="B808:B809"/>
    <mergeCell ref="E821:E822"/>
    <mergeCell ref="E800:E801"/>
    <mergeCell ref="B750:B751"/>
    <mergeCell ref="C750:C751"/>
    <mergeCell ref="E770:E771"/>
    <mergeCell ref="E746:E747"/>
    <mergeCell ref="B758:B759"/>
    <mergeCell ref="E758:E759"/>
    <mergeCell ref="C798:C799"/>
    <mergeCell ref="A756:A757"/>
    <mergeCell ref="A788:B790"/>
    <mergeCell ref="B772:B773"/>
    <mergeCell ref="E832:E833"/>
    <mergeCell ref="F778:F779"/>
    <mergeCell ref="D810:D811"/>
    <mergeCell ref="D812:D814"/>
    <mergeCell ref="D819:D820"/>
    <mergeCell ref="E764:E765"/>
    <mergeCell ref="E766:E767"/>
    <mergeCell ref="F782:F783"/>
    <mergeCell ref="E774:E775"/>
    <mergeCell ref="E772:E773"/>
    <mergeCell ref="A760:B760"/>
    <mergeCell ref="C766:C767"/>
    <mergeCell ref="C764:C765"/>
    <mergeCell ref="C762:C763"/>
    <mergeCell ref="B756:B757"/>
    <mergeCell ref="C756:C757"/>
    <mergeCell ref="F724:F725"/>
    <mergeCell ref="A718:A719"/>
    <mergeCell ref="I709:I710"/>
    <mergeCell ref="C583:C584"/>
    <mergeCell ref="A713:B714"/>
    <mergeCell ref="F679:F680"/>
    <mergeCell ref="H606:H607"/>
    <mergeCell ref="A612:A613"/>
    <mergeCell ref="A624:A626"/>
    <mergeCell ref="A614:A616"/>
    <mergeCell ref="F622:F623"/>
    <mergeCell ref="B408:B409"/>
    <mergeCell ref="E400:E401"/>
    <mergeCell ref="D383:D384"/>
    <mergeCell ref="D387:D388"/>
    <mergeCell ref="D396:D397"/>
    <mergeCell ref="B648:B649"/>
    <mergeCell ref="C563:C564"/>
    <mergeCell ref="B624:B626"/>
    <mergeCell ref="C617:C621"/>
    <mergeCell ref="A687:B689"/>
    <mergeCell ref="C687:C689"/>
    <mergeCell ref="A703:A704"/>
    <mergeCell ref="C703:C704"/>
    <mergeCell ref="A690:B692"/>
    <mergeCell ref="B718:B719"/>
    <mergeCell ref="B720:B721"/>
    <mergeCell ref="E720:E721"/>
    <mergeCell ref="A722:A723"/>
    <mergeCell ref="C720:C721"/>
    <mergeCell ref="H720:H721"/>
    <mergeCell ref="H425:H426"/>
    <mergeCell ref="D361:D362"/>
    <mergeCell ref="D412:D413"/>
    <mergeCell ref="A400:A401"/>
    <mergeCell ref="B547:B548"/>
    <mergeCell ref="B423:B424"/>
    <mergeCell ref="C383:C384"/>
    <mergeCell ref="D433:D434"/>
    <mergeCell ref="C461:C463"/>
    <mergeCell ref="B435:B436"/>
    <mergeCell ref="A442:B443"/>
    <mergeCell ref="C442:C443"/>
    <mergeCell ref="A445:A446"/>
    <mergeCell ref="A485:A486"/>
    <mergeCell ref="B485:B486"/>
    <mergeCell ref="C505:C506"/>
    <mergeCell ref="D505:D506"/>
    <mergeCell ref="D499:D500"/>
    <mergeCell ref="C408:C409"/>
    <mergeCell ref="A429:A430"/>
    <mergeCell ref="A425:A426"/>
    <mergeCell ref="D423:D424"/>
    <mergeCell ref="A394:I394"/>
    <mergeCell ref="A395:I395"/>
    <mergeCell ref="H404:H407"/>
    <mergeCell ref="H398:H399"/>
    <mergeCell ref="H400:H401"/>
    <mergeCell ref="H402:H403"/>
    <mergeCell ref="B361:B362"/>
    <mergeCell ref="C371:C374"/>
    <mergeCell ref="B402:B403"/>
    <mergeCell ref="C414:C416"/>
    <mergeCell ref="C417:C418"/>
    <mergeCell ref="G793:G795"/>
    <mergeCell ref="G802:G803"/>
    <mergeCell ref="G804:G805"/>
    <mergeCell ref="H770:H771"/>
    <mergeCell ref="G774:G775"/>
    <mergeCell ref="H774:H775"/>
    <mergeCell ref="G778:G779"/>
    <mergeCell ref="H778:H779"/>
    <mergeCell ref="H768:H769"/>
    <mergeCell ref="F772:F773"/>
    <mergeCell ref="H766:H767"/>
    <mergeCell ref="F764:F765"/>
    <mergeCell ref="E778:E779"/>
    <mergeCell ref="G782:G783"/>
    <mergeCell ref="G220:G221"/>
    <mergeCell ref="D233:D234"/>
    <mergeCell ref="G772:G773"/>
    <mergeCell ref="H772:H773"/>
    <mergeCell ref="G786:H786"/>
    <mergeCell ref="G333:G334"/>
    <mergeCell ref="G335:G336"/>
    <mergeCell ref="F347:F348"/>
    <mergeCell ref="F343:F344"/>
    <mergeCell ref="F353:F354"/>
    <mergeCell ref="F355:F356"/>
    <mergeCell ref="F519:F520"/>
    <mergeCell ref="D740:D741"/>
    <mergeCell ref="F758:F759"/>
    <mergeCell ref="D756:D757"/>
    <mergeCell ref="E756:E757"/>
    <mergeCell ref="E722:E723"/>
    <mergeCell ref="H764:H765"/>
    <mergeCell ref="D746:D747"/>
    <mergeCell ref="D610:D611"/>
    <mergeCell ref="D612:D613"/>
    <mergeCell ref="E398:E399"/>
    <mergeCell ref="C410:C411"/>
    <mergeCell ref="C400:C401"/>
    <mergeCell ref="A391:B393"/>
    <mergeCell ref="A408:A409"/>
    <mergeCell ref="E485:E486"/>
    <mergeCell ref="D485:D486"/>
    <mergeCell ref="A474:B474"/>
    <mergeCell ref="C547:C548"/>
    <mergeCell ref="A588:B590"/>
    <mergeCell ref="A604:A605"/>
    <mergeCell ref="B672:B674"/>
    <mergeCell ref="G718:G719"/>
    <mergeCell ref="G720:G721"/>
    <mergeCell ref="G722:G723"/>
    <mergeCell ref="G724:G725"/>
    <mergeCell ref="E726:E727"/>
    <mergeCell ref="E707:E708"/>
    <mergeCell ref="F707:F708"/>
    <mergeCell ref="A675:B676"/>
    <mergeCell ref="G734:G735"/>
    <mergeCell ref="C612:C613"/>
    <mergeCell ref="A658:I658"/>
    <mergeCell ref="D701:D702"/>
    <mergeCell ref="A701:A702"/>
    <mergeCell ref="B701:B702"/>
    <mergeCell ref="H678:H680"/>
    <mergeCell ref="A709:A710"/>
    <mergeCell ref="E724:E725"/>
    <mergeCell ref="B762:B763"/>
    <mergeCell ref="B417:B418"/>
    <mergeCell ref="C391:C393"/>
    <mergeCell ref="D672:D674"/>
    <mergeCell ref="C591:C593"/>
    <mergeCell ref="I214:I215"/>
    <mergeCell ref="I216:I217"/>
    <mergeCell ref="D275:D276"/>
    <mergeCell ref="E235:E236"/>
    <mergeCell ref="E263:E264"/>
    <mergeCell ref="F271:F272"/>
    <mergeCell ref="C227:C228"/>
    <mergeCell ref="C198:C199"/>
    <mergeCell ref="A329:A330"/>
    <mergeCell ref="A315:A316"/>
    <mergeCell ref="B257:B258"/>
    <mergeCell ref="A273:A274"/>
    <mergeCell ref="B251:B252"/>
    <mergeCell ref="E271:E272"/>
    <mergeCell ref="F263:F264"/>
    <mergeCell ref="F243:F244"/>
    <mergeCell ref="F257:F258"/>
    <mergeCell ref="D281:D282"/>
    <mergeCell ref="E283:E284"/>
    <mergeCell ref="F301:F302"/>
    <mergeCell ref="E295:E296"/>
    <mergeCell ref="F295:F296"/>
    <mergeCell ref="E305:E306"/>
    <mergeCell ref="C216:C217"/>
    <mergeCell ref="C218:C219"/>
    <mergeCell ref="G200:G201"/>
    <mergeCell ref="D744:D745"/>
    <mergeCell ref="A241:A242"/>
    <mergeCell ref="G224:G226"/>
    <mergeCell ref="E315:E316"/>
    <mergeCell ref="H220:H221"/>
    <mergeCell ref="H222:H223"/>
    <mergeCell ref="H227:H228"/>
    <mergeCell ref="A666:A668"/>
    <mergeCell ref="B666:B668"/>
    <mergeCell ref="G711:G712"/>
    <mergeCell ref="C697:C698"/>
    <mergeCell ref="E703:E704"/>
    <mergeCell ref="D222:D223"/>
    <mergeCell ref="F259:F260"/>
    <mergeCell ref="C259:C260"/>
    <mergeCell ref="C265:C267"/>
    <mergeCell ref="F249:F250"/>
    <mergeCell ref="C245:C246"/>
    <mergeCell ref="C247:C248"/>
    <mergeCell ref="C269:C270"/>
    <mergeCell ref="C271:C272"/>
    <mergeCell ref="C273:C274"/>
    <mergeCell ref="D273:D274"/>
    <mergeCell ref="C239:C240"/>
    <mergeCell ref="D243:D244"/>
    <mergeCell ref="C281:C282"/>
    <mergeCell ref="G227:G228"/>
    <mergeCell ref="D287:D288"/>
    <mergeCell ref="E285:E286"/>
    <mergeCell ref="G265:H267"/>
    <mergeCell ref="F229:F230"/>
    <mergeCell ref="E237:E238"/>
    <mergeCell ref="F235:F236"/>
    <mergeCell ref="D235:D236"/>
    <mergeCell ref="D231:D232"/>
    <mergeCell ref="G233:G234"/>
    <mergeCell ref="G235:G236"/>
    <mergeCell ref="H241:H242"/>
    <mergeCell ref="G245:G246"/>
    <mergeCell ref="C222:C223"/>
    <mergeCell ref="D271:D272"/>
    <mergeCell ref="F685:F686"/>
    <mergeCell ref="C705:C706"/>
    <mergeCell ref="C707:C708"/>
    <mergeCell ref="G289:G290"/>
    <mergeCell ref="F913:F914"/>
    <mergeCell ref="F762:F763"/>
    <mergeCell ref="F722:F723"/>
    <mergeCell ref="G840:G841"/>
    <mergeCell ref="G890:G891"/>
    <mergeCell ref="G787:H787"/>
    <mergeCell ref="G788:H790"/>
    <mergeCell ref="H793:H795"/>
    <mergeCell ref="H796:H797"/>
    <mergeCell ref="H798:H799"/>
    <mergeCell ref="H800:H801"/>
    <mergeCell ref="E748:E749"/>
    <mergeCell ref="F748:F749"/>
    <mergeCell ref="E716:E717"/>
    <mergeCell ref="F716:F717"/>
    <mergeCell ref="E661:E662"/>
    <mergeCell ref="A693:I693"/>
    <mergeCell ref="E679:E680"/>
    <mergeCell ref="H758:H759"/>
    <mergeCell ref="C788:C790"/>
    <mergeCell ref="G748:G749"/>
    <mergeCell ref="H748:H749"/>
    <mergeCell ref="F890:F891"/>
    <mergeCell ref="I724:I725"/>
    <mergeCell ref="A716:A717"/>
    <mergeCell ref="D269:D270"/>
    <mergeCell ref="E257:E258"/>
    <mergeCell ref="E245:E246"/>
    <mergeCell ref="C251:C252"/>
    <mergeCell ref="F720:F721"/>
    <mergeCell ref="G251:G252"/>
    <mergeCell ref="H251:H252"/>
    <mergeCell ref="H277:H278"/>
    <mergeCell ref="G249:G250"/>
    <mergeCell ref="D255:D256"/>
    <mergeCell ref="D277:D278"/>
    <mergeCell ref="C713:C714"/>
    <mergeCell ref="F681:F682"/>
    <mergeCell ref="H711:H712"/>
    <mergeCell ref="H705:H706"/>
    <mergeCell ref="H707:H708"/>
    <mergeCell ref="H709:H710"/>
    <mergeCell ref="D289:D290"/>
    <mergeCell ref="D291:D292"/>
    <mergeCell ref="H472:H473"/>
    <mergeCell ref="H408:H409"/>
    <mergeCell ref="G363:G364"/>
    <mergeCell ref="H363:H364"/>
    <mergeCell ref="H369:H370"/>
    <mergeCell ref="G367:G368"/>
    <mergeCell ref="D511:D512"/>
    <mergeCell ref="A761:I761"/>
    <mergeCell ref="G836:G837"/>
    <mergeCell ref="G160:G161"/>
    <mergeCell ref="D162:D163"/>
    <mergeCell ref="F160:F161"/>
    <mergeCell ref="D160:D161"/>
    <mergeCell ref="C162:C163"/>
    <mergeCell ref="A162:A163"/>
    <mergeCell ref="B162:B163"/>
    <mergeCell ref="B179:B180"/>
    <mergeCell ref="B183:B184"/>
    <mergeCell ref="G154:G155"/>
    <mergeCell ref="G156:G157"/>
    <mergeCell ref="G162:G163"/>
    <mergeCell ref="G175:H177"/>
    <mergeCell ref="H156:H157"/>
    <mergeCell ref="H158:H159"/>
    <mergeCell ref="G173:G174"/>
    <mergeCell ref="A173:A174"/>
    <mergeCell ref="A160:A161"/>
    <mergeCell ref="E179:E180"/>
    <mergeCell ref="F162:F163"/>
    <mergeCell ref="E166:E167"/>
    <mergeCell ref="F166:F167"/>
    <mergeCell ref="D156:D157"/>
    <mergeCell ref="D158:D159"/>
    <mergeCell ref="D202:D203"/>
    <mergeCell ref="C726:C727"/>
    <mergeCell ref="D681:D682"/>
    <mergeCell ref="G295:G296"/>
    <mergeCell ref="F726:F727"/>
    <mergeCell ref="D247:D248"/>
    <mergeCell ref="A748:A749"/>
    <mergeCell ref="C954:C955"/>
    <mergeCell ref="B283:B284"/>
    <mergeCell ref="H832:H833"/>
    <mergeCell ref="H834:H835"/>
    <mergeCell ref="H836:H837"/>
    <mergeCell ref="A707:A708"/>
    <mergeCell ref="B707:B708"/>
    <mergeCell ref="A672:A674"/>
    <mergeCell ref="D659:D660"/>
    <mergeCell ref="C638:C639"/>
    <mergeCell ref="H672:H674"/>
    <mergeCell ref="E681:E682"/>
    <mergeCell ref="G714:H714"/>
    <mergeCell ref="I697:I698"/>
    <mergeCell ref="E329:E330"/>
    <mergeCell ref="I345:I346"/>
    <mergeCell ref="I347:I348"/>
    <mergeCell ref="I349:I350"/>
    <mergeCell ref="C283:C284"/>
    <mergeCell ref="H367:H368"/>
    <mergeCell ref="A762:A763"/>
    <mergeCell ref="A734:A735"/>
    <mergeCell ref="B726:B727"/>
    <mergeCell ref="C301:C302"/>
    <mergeCell ref="C303:C304"/>
    <mergeCell ref="F736:F737"/>
    <mergeCell ref="G758:G759"/>
    <mergeCell ref="F744:F745"/>
    <mergeCell ref="E734:E735"/>
    <mergeCell ref="F734:F735"/>
    <mergeCell ref="H724:H725"/>
    <mergeCell ref="G834:G835"/>
    <mergeCell ref="A958:A959"/>
    <mergeCell ref="E962:E963"/>
    <mergeCell ref="B970:B971"/>
    <mergeCell ref="G917:G918"/>
    <mergeCell ref="D911:D912"/>
    <mergeCell ref="G935:H937"/>
    <mergeCell ref="D915:D916"/>
    <mergeCell ref="B902:B904"/>
    <mergeCell ref="A940:A941"/>
    <mergeCell ref="A890:A891"/>
    <mergeCell ref="A968:A969"/>
    <mergeCell ref="F654:F655"/>
    <mergeCell ref="A659:A660"/>
    <mergeCell ref="B659:B660"/>
    <mergeCell ref="C1002:C1003"/>
    <mergeCell ref="G895:G897"/>
    <mergeCell ref="B940:B941"/>
    <mergeCell ref="D942:D943"/>
    <mergeCell ref="A917:A918"/>
    <mergeCell ref="B917:B918"/>
    <mergeCell ref="D925:D926"/>
    <mergeCell ref="A944:A945"/>
    <mergeCell ref="B944:B945"/>
    <mergeCell ref="E968:E969"/>
    <mergeCell ref="F968:F969"/>
    <mergeCell ref="A970:A971"/>
    <mergeCell ref="C958:C959"/>
    <mergeCell ref="A905:A906"/>
    <mergeCell ref="H964:H967"/>
    <mergeCell ref="B958:B959"/>
    <mergeCell ref="E958:E959"/>
    <mergeCell ref="G993:G994"/>
    <mergeCell ref="A942:A943"/>
    <mergeCell ref="B923:B924"/>
    <mergeCell ref="A1483:A1484"/>
    <mergeCell ref="C1483:C1484"/>
    <mergeCell ref="C1448:C1449"/>
    <mergeCell ref="A1321:B1322"/>
    <mergeCell ref="C1321:C1322"/>
    <mergeCell ref="C1291:C1292"/>
    <mergeCell ref="C1429:C1430"/>
    <mergeCell ref="C1256:C1259"/>
    <mergeCell ref="C1260:C1261"/>
    <mergeCell ref="A1403:B1405"/>
    <mergeCell ref="C1403:C1405"/>
    <mergeCell ref="D1466:D1467"/>
    <mergeCell ref="C1452:C1453"/>
    <mergeCell ref="A1129:A1130"/>
    <mergeCell ref="C940:C941"/>
    <mergeCell ref="B942:B943"/>
    <mergeCell ref="B954:B955"/>
    <mergeCell ref="C942:C943"/>
    <mergeCell ref="C944:C945"/>
    <mergeCell ref="C946:C953"/>
    <mergeCell ref="D954:D955"/>
    <mergeCell ref="D940:D941"/>
    <mergeCell ref="C1077:C1079"/>
    <mergeCell ref="B962:B963"/>
    <mergeCell ref="D995:D996"/>
    <mergeCell ref="A1478:I1478"/>
    <mergeCell ref="C1454:C1455"/>
    <mergeCell ref="C1458:C1459"/>
    <mergeCell ref="A1480:A1482"/>
    <mergeCell ref="B1454:B1455"/>
    <mergeCell ref="I1007:I1009"/>
    <mergeCell ref="B1033:B1034"/>
    <mergeCell ref="F980:F981"/>
    <mergeCell ref="B1000:B1001"/>
    <mergeCell ref="E991:E992"/>
    <mergeCell ref="B1020:B1021"/>
    <mergeCell ref="D1020:D1021"/>
    <mergeCell ref="B991:B992"/>
    <mergeCell ref="D993:D994"/>
    <mergeCell ref="H1029:H1030"/>
    <mergeCell ref="A960:A961"/>
    <mergeCell ref="A962:A963"/>
    <mergeCell ref="C1033:C1034"/>
    <mergeCell ref="D1033:D1034"/>
    <mergeCell ref="E1033:E1034"/>
    <mergeCell ref="F1033:F1034"/>
    <mergeCell ref="F970:F971"/>
    <mergeCell ref="E983:E986"/>
    <mergeCell ref="F983:F986"/>
    <mergeCell ref="E995:E996"/>
    <mergeCell ref="F995:F996"/>
    <mergeCell ref="E960:E961"/>
    <mergeCell ref="H993:H994"/>
    <mergeCell ref="C1000:C1001"/>
    <mergeCell ref="A1022:A1024"/>
    <mergeCell ref="B1029:B1030"/>
    <mergeCell ref="C1029:C1030"/>
    <mergeCell ref="F1029:F1030"/>
    <mergeCell ref="E1020:E1021"/>
    <mergeCell ref="A1029:A1030"/>
    <mergeCell ref="A1011:I1011"/>
    <mergeCell ref="H970:H971"/>
    <mergeCell ref="F1480:F1482"/>
    <mergeCell ref="F1419:F1420"/>
    <mergeCell ref="A1289:A1290"/>
    <mergeCell ref="B1289:B1290"/>
    <mergeCell ref="A1291:A1292"/>
    <mergeCell ref="B1291:B1292"/>
    <mergeCell ref="A1415:A1416"/>
    <mergeCell ref="B1415:B1416"/>
    <mergeCell ref="A1387:A1388"/>
    <mergeCell ref="B1387:B1388"/>
    <mergeCell ref="C1187:C1188"/>
    <mergeCell ref="C1191:C1192"/>
    <mergeCell ref="B1485:B1486"/>
    <mergeCell ref="E1485:E1486"/>
    <mergeCell ref="F1485:F1486"/>
    <mergeCell ref="A1491:A1492"/>
    <mergeCell ref="B1491:B1492"/>
    <mergeCell ref="C1489:C1490"/>
    <mergeCell ref="C1491:C1492"/>
    <mergeCell ref="E1442:E1443"/>
    <mergeCell ref="C1456:C1457"/>
    <mergeCell ref="A1462:A1463"/>
    <mergeCell ref="D1454:D1455"/>
    <mergeCell ref="B1399:B1400"/>
    <mergeCell ref="B1409:B1410"/>
    <mergeCell ref="A1360:A1361"/>
    <mergeCell ref="F1442:F1443"/>
    <mergeCell ref="A1444:A1445"/>
    <mergeCell ref="B1444:B1445"/>
    <mergeCell ref="E1444:E1445"/>
    <mergeCell ref="F1444:F1445"/>
    <mergeCell ref="C1444:C1445"/>
    <mergeCell ref="B1143:B1144"/>
    <mergeCell ref="E1133:E1134"/>
    <mergeCell ref="E1141:E1142"/>
    <mergeCell ref="F1141:F1142"/>
    <mergeCell ref="F1165:F1166"/>
    <mergeCell ref="F1145:F1146"/>
    <mergeCell ref="F1150:F1152"/>
    <mergeCell ref="D1145:D1146"/>
    <mergeCell ref="D1150:D1152"/>
    <mergeCell ref="C1411:C1412"/>
    <mergeCell ref="C1413:C1414"/>
    <mergeCell ref="C1415:C1416"/>
    <mergeCell ref="A1256:A1259"/>
    <mergeCell ref="A1205:A1206"/>
    <mergeCell ref="A1124:A1125"/>
    <mergeCell ref="A1101:A1102"/>
    <mergeCell ref="E1114:E1115"/>
    <mergeCell ref="C1135:C1136"/>
    <mergeCell ref="E1135:E1136"/>
    <mergeCell ref="C1409:C1410"/>
    <mergeCell ref="C1330:C1331"/>
    <mergeCell ref="C1332:C1333"/>
    <mergeCell ref="C1334:C1335"/>
    <mergeCell ref="A1368:A1369"/>
    <mergeCell ref="E1118:E1119"/>
    <mergeCell ref="E1120:E1121"/>
    <mergeCell ref="F1120:F1121"/>
    <mergeCell ref="A1110:A1113"/>
    <mergeCell ref="E1137:E1138"/>
    <mergeCell ref="A1383:A1384"/>
    <mergeCell ref="D1358:D1359"/>
    <mergeCell ref="E1358:E1359"/>
    <mergeCell ref="D1515:D1516"/>
    <mergeCell ref="E1515:E1516"/>
    <mergeCell ref="A1507:A1508"/>
    <mergeCell ref="B1507:B1508"/>
    <mergeCell ref="C1507:C1508"/>
    <mergeCell ref="D1507:D1508"/>
    <mergeCell ref="E1507:E1508"/>
    <mergeCell ref="B1501:B1502"/>
    <mergeCell ref="C1501:C1502"/>
    <mergeCell ref="E1505:E1506"/>
    <mergeCell ref="C1499:C1500"/>
    <mergeCell ref="E1499:E1500"/>
    <mergeCell ref="A1501:A1502"/>
    <mergeCell ref="B1523:B1524"/>
    <mergeCell ref="A1493:A1494"/>
    <mergeCell ref="D1529:D1530"/>
    <mergeCell ref="D1525:D1526"/>
    <mergeCell ref="B1509:B1510"/>
    <mergeCell ref="C1509:C1510"/>
    <mergeCell ref="D1509:D1510"/>
    <mergeCell ref="E1529:E1530"/>
    <mergeCell ref="B1529:B1530"/>
    <mergeCell ref="E1527:E1528"/>
    <mergeCell ref="A1529:A1530"/>
    <mergeCell ref="B1525:B1526"/>
    <mergeCell ref="B1517:B1518"/>
    <mergeCell ref="D1497:D1498"/>
    <mergeCell ref="D1503:D1504"/>
    <mergeCell ref="A1495:A1496"/>
    <mergeCell ref="E1517:E1518"/>
    <mergeCell ref="A1515:A1516"/>
    <mergeCell ref="A1527:A1528"/>
    <mergeCell ref="F1517:F1518"/>
    <mergeCell ref="B1515:B1516"/>
    <mergeCell ref="B1460:B1461"/>
    <mergeCell ref="D1468:D1469"/>
    <mergeCell ref="D1470:D1471"/>
    <mergeCell ref="D1505:D1506"/>
    <mergeCell ref="E1509:E1510"/>
    <mergeCell ref="F1515:F1516"/>
    <mergeCell ref="D1415:D1416"/>
    <mergeCell ref="D1417:D1418"/>
    <mergeCell ref="D1442:D1443"/>
    <mergeCell ref="D1444:D1445"/>
    <mergeCell ref="A1417:A1418"/>
    <mergeCell ref="D1456:D1457"/>
    <mergeCell ref="D1458:D1459"/>
    <mergeCell ref="D1460:D1461"/>
    <mergeCell ref="D1462:D1463"/>
    <mergeCell ref="D1464:D1465"/>
    <mergeCell ref="D1493:D1494"/>
    <mergeCell ref="D1495:D1496"/>
    <mergeCell ref="A1470:A1471"/>
    <mergeCell ref="B1470:B1471"/>
    <mergeCell ref="E1483:E1484"/>
    <mergeCell ref="F1483:F1484"/>
    <mergeCell ref="A1485:A1486"/>
    <mergeCell ref="B1505:B1506"/>
    <mergeCell ref="B1480:B1482"/>
    <mergeCell ref="C1419:C1420"/>
    <mergeCell ref="D1429:D1430"/>
    <mergeCell ref="D1431:D1432"/>
    <mergeCell ref="D1433:D1434"/>
    <mergeCell ref="D1439:D1441"/>
    <mergeCell ref="A1468:A1469"/>
    <mergeCell ref="A1358:A1359"/>
    <mergeCell ref="B1397:B1398"/>
    <mergeCell ref="E1397:E1398"/>
    <mergeCell ref="F1397:F1398"/>
    <mergeCell ref="C1401:C1402"/>
    <mergeCell ref="C1399:C1400"/>
    <mergeCell ref="D1401:D1402"/>
    <mergeCell ref="A1419:A1420"/>
    <mergeCell ref="B1419:B1420"/>
    <mergeCell ref="F1393:F1394"/>
    <mergeCell ref="D1383:D1384"/>
    <mergeCell ref="E1433:E1434"/>
    <mergeCell ref="B1466:B1467"/>
    <mergeCell ref="E1466:E1467"/>
    <mergeCell ref="A1456:A1457"/>
    <mergeCell ref="B1456:B1457"/>
    <mergeCell ref="E1456:E1457"/>
    <mergeCell ref="F1456:F1457"/>
    <mergeCell ref="D1452:D1453"/>
    <mergeCell ref="A1438:I1438"/>
    <mergeCell ref="H1415:H1416"/>
    <mergeCell ref="E1452:E1453"/>
    <mergeCell ref="F1452:F1453"/>
    <mergeCell ref="A1446:A1447"/>
    <mergeCell ref="B1446:B1447"/>
    <mergeCell ref="A1426:A1428"/>
    <mergeCell ref="B1426:B1428"/>
    <mergeCell ref="B1429:B1430"/>
    <mergeCell ref="F1433:F1434"/>
    <mergeCell ref="A1429:A1430"/>
    <mergeCell ref="B1468:B1469"/>
    <mergeCell ref="C1342:C1343"/>
    <mergeCell ref="D1356:D1357"/>
    <mergeCell ref="E1356:E1357"/>
    <mergeCell ref="H1356:H1357"/>
    <mergeCell ref="A1350:A1351"/>
    <mergeCell ref="I1364:I1365"/>
    <mergeCell ref="G1360:G1361"/>
    <mergeCell ref="H1344:H1345"/>
    <mergeCell ref="I1344:I1345"/>
    <mergeCell ref="F1466:F1467"/>
    <mergeCell ref="E1464:E1465"/>
    <mergeCell ref="A1460:A1461"/>
    <mergeCell ref="H1442:H1443"/>
    <mergeCell ref="G1456:G1457"/>
    <mergeCell ref="G1458:G1459"/>
    <mergeCell ref="I1444:I1445"/>
    <mergeCell ref="H1444:H1445"/>
    <mergeCell ref="G1444:G1445"/>
    <mergeCell ref="G1446:G1447"/>
    <mergeCell ref="G1448:G1449"/>
    <mergeCell ref="G1450:G1451"/>
    <mergeCell ref="D1448:D1449"/>
    <mergeCell ref="A1448:A1449"/>
    <mergeCell ref="B1448:B1449"/>
    <mergeCell ref="A1442:A1443"/>
    <mergeCell ref="A1458:A1459"/>
    <mergeCell ref="B1458:B1459"/>
    <mergeCell ref="G1460:G1461"/>
    <mergeCell ref="A1464:A1465"/>
    <mergeCell ref="H1446:H1447"/>
    <mergeCell ref="I1460:I1461"/>
    <mergeCell ref="I1462:I1463"/>
    <mergeCell ref="C956:C957"/>
    <mergeCell ref="A956:A957"/>
    <mergeCell ref="E954:E955"/>
    <mergeCell ref="D964:D967"/>
    <mergeCell ref="F962:F963"/>
    <mergeCell ref="A934:B934"/>
    <mergeCell ref="E836:E837"/>
    <mergeCell ref="F836:F837"/>
    <mergeCell ref="G821:G822"/>
    <mergeCell ref="H812:H814"/>
    <mergeCell ref="H810:H811"/>
    <mergeCell ref="E840:E841"/>
    <mergeCell ref="H890:H891"/>
    <mergeCell ref="G876:G877"/>
    <mergeCell ref="G878:G879"/>
    <mergeCell ref="H821:H822"/>
    <mergeCell ref="H823:H825"/>
    <mergeCell ref="G888:G889"/>
    <mergeCell ref="G860:G861"/>
    <mergeCell ref="E888:E889"/>
    <mergeCell ref="D932:D933"/>
    <mergeCell ref="D913:D914"/>
    <mergeCell ref="B886:B887"/>
    <mergeCell ref="G828:H830"/>
    <mergeCell ref="G868:G869"/>
    <mergeCell ref="G873:G875"/>
    <mergeCell ref="F844:F845"/>
    <mergeCell ref="G842:G843"/>
    <mergeCell ref="B898:B901"/>
    <mergeCell ref="C892:C893"/>
    <mergeCell ref="E876:E877"/>
    <mergeCell ref="G826:G827"/>
    <mergeCell ref="H718:H719"/>
    <mergeCell ref="D722:D723"/>
    <mergeCell ref="B685:B686"/>
    <mergeCell ref="I678:I680"/>
    <mergeCell ref="E697:E698"/>
    <mergeCell ref="F697:F698"/>
    <mergeCell ref="F701:F702"/>
    <mergeCell ref="G661:G662"/>
    <mergeCell ref="G678:G680"/>
    <mergeCell ref="A699:A700"/>
    <mergeCell ref="E701:E702"/>
    <mergeCell ref="G687:H689"/>
    <mergeCell ref="A683:A684"/>
    <mergeCell ref="B683:B684"/>
    <mergeCell ref="G716:G717"/>
    <mergeCell ref="H1366:H1367"/>
    <mergeCell ref="A1346:A1347"/>
    <mergeCell ref="C1350:C1351"/>
    <mergeCell ref="F1348:F1349"/>
    <mergeCell ref="G1348:G1349"/>
    <mergeCell ref="H1348:H1349"/>
    <mergeCell ref="I1348:I1349"/>
    <mergeCell ref="D1350:D1351"/>
    <mergeCell ref="I1352:I1353"/>
    <mergeCell ref="H1360:H1361"/>
    <mergeCell ref="C1352:C1353"/>
    <mergeCell ref="B1346:B1347"/>
    <mergeCell ref="B1360:B1361"/>
    <mergeCell ref="C1360:C1361"/>
    <mergeCell ref="I1360:I1361"/>
    <mergeCell ref="A1356:A1357"/>
    <mergeCell ref="B1356:B1357"/>
    <mergeCell ref="G656:H657"/>
    <mergeCell ref="C683:C684"/>
    <mergeCell ref="D683:D684"/>
    <mergeCell ref="E683:E684"/>
    <mergeCell ref="F683:F684"/>
    <mergeCell ref="G683:G684"/>
    <mergeCell ref="H683:H684"/>
    <mergeCell ref="H661:H662"/>
    <mergeCell ref="G681:G682"/>
    <mergeCell ref="D695:D696"/>
    <mergeCell ref="D697:D698"/>
    <mergeCell ref="I685:I686"/>
    <mergeCell ref="I707:I708"/>
    <mergeCell ref="B709:B710"/>
    <mergeCell ref="G713:H713"/>
    <mergeCell ref="B716:B717"/>
    <mergeCell ref="C690:C692"/>
    <mergeCell ref="C711:C712"/>
    <mergeCell ref="D685:D686"/>
    <mergeCell ref="A694:I694"/>
    <mergeCell ref="F703:F704"/>
    <mergeCell ref="G701:G702"/>
    <mergeCell ref="H701:H702"/>
    <mergeCell ref="B681:B682"/>
    <mergeCell ref="H685:H686"/>
    <mergeCell ref="C675:C676"/>
    <mergeCell ref="H648:H649"/>
    <mergeCell ref="E685:E686"/>
    <mergeCell ref="D699:D700"/>
    <mergeCell ref="G652:G653"/>
    <mergeCell ref="H652:H653"/>
    <mergeCell ref="I652:I653"/>
    <mergeCell ref="C654:C655"/>
    <mergeCell ref="I656:I657"/>
    <mergeCell ref="D627:D633"/>
    <mergeCell ref="D624:D626"/>
    <mergeCell ref="A627:A633"/>
    <mergeCell ref="G627:G633"/>
    <mergeCell ref="F672:F674"/>
    <mergeCell ref="A654:A655"/>
    <mergeCell ref="B654:B655"/>
    <mergeCell ref="E654:E655"/>
    <mergeCell ref="E672:E674"/>
    <mergeCell ref="A661:A662"/>
    <mergeCell ref="D661:D662"/>
    <mergeCell ref="F646:F647"/>
    <mergeCell ref="G646:G647"/>
    <mergeCell ref="B652:B653"/>
    <mergeCell ref="H659:H660"/>
    <mergeCell ref="G699:G700"/>
    <mergeCell ref="E695:E696"/>
    <mergeCell ref="G675:H676"/>
    <mergeCell ref="E650:E651"/>
    <mergeCell ref="H638:H639"/>
    <mergeCell ref="E638:E639"/>
    <mergeCell ref="F638:F639"/>
    <mergeCell ref="E652:E653"/>
    <mergeCell ref="H654:H655"/>
    <mergeCell ref="I357:I358"/>
    <mergeCell ref="E333:E334"/>
    <mergeCell ref="B331:B332"/>
    <mergeCell ref="D343:D344"/>
    <mergeCell ref="H345:H346"/>
    <mergeCell ref="B612:B613"/>
    <mergeCell ref="A361:A362"/>
    <mergeCell ref="C361:C362"/>
    <mergeCell ref="A371:A374"/>
    <mergeCell ref="B371:B374"/>
    <mergeCell ref="A646:A647"/>
    <mergeCell ref="B646:B647"/>
    <mergeCell ref="C646:C647"/>
    <mergeCell ref="G640:H642"/>
    <mergeCell ref="B617:B621"/>
    <mergeCell ref="C640:C642"/>
    <mergeCell ref="G606:G607"/>
    <mergeCell ref="G559:G560"/>
    <mergeCell ref="G588:H590"/>
    <mergeCell ref="F604:F605"/>
    <mergeCell ref="G545:G546"/>
    <mergeCell ref="G369:G370"/>
    <mergeCell ref="C412:C413"/>
    <mergeCell ref="E417:E418"/>
    <mergeCell ref="C396:C397"/>
    <mergeCell ref="F402:F403"/>
    <mergeCell ref="B549:B550"/>
    <mergeCell ref="B431:B432"/>
    <mergeCell ref="B429:B430"/>
    <mergeCell ref="I371:I374"/>
    <mergeCell ref="B427:B428"/>
    <mergeCell ref="B565:B566"/>
    <mergeCell ref="E363:E364"/>
    <mergeCell ref="F363:F364"/>
    <mergeCell ref="G390:H390"/>
    <mergeCell ref="F423:F424"/>
    <mergeCell ref="H435:H436"/>
    <mergeCell ref="A419:A420"/>
    <mergeCell ref="E371:E374"/>
    <mergeCell ref="F371:F374"/>
    <mergeCell ref="B245:B246"/>
    <mergeCell ref="A247:A248"/>
    <mergeCell ref="I289:I290"/>
    <mergeCell ref="I263:I264"/>
    <mergeCell ref="I396:I397"/>
    <mergeCell ref="B301:B302"/>
    <mergeCell ref="I257:I258"/>
    <mergeCell ref="G287:G288"/>
    <mergeCell ref="I343:I344"/>
    <mergeCell ref="D323:D324"/>
    <mergeCell ref="I339:I340"/>
    <mergeCell ref="I329:I330"/>
    <mergeCell ref="I307:I308"/>
    <mergeCell ref="I309:I310"/>
    <mergeCell ref="D329:D330"/>
    <mergeCell ref="H307:H308"/>
    <mergeCell ref="F277:F278"/>
    <mergeCell ref="I369:I370"/>
    <mergeCell ref="I375:I378"/>
    <mergeCell ref="I355:I356"/>
    <mergeCell ref="I259:I260"/>
    <mergeCell ref="I269:I270"/>
    <mergeCell ref="H365:H366"/>
    <mergeCell ref="I365:I366"/>
    <mergeCell ref="B241:B242"/>
    <mergeCell ref="E247:E248"/>
    <mergeCell ref="C253:C254"/>
    <mergeCell ref="D253:D254"/>
    <mergeCell ref="C279:C280"/>
    <mergeCell ref="A253:A254"/>
    <mergeCell ref="C255:C256"/>
    <mergeCell ref="A263:A264"/>
    <mergeCell ref="B263:B264"/>
    <mergeCell ref="A245:A246"/>
    <mergeCell ref="A269:A270"/>
    <mergeCell ref="E259:E260"/>
    <mergeCell ref="A257:A258"/>
    <mergeCell ref="B269:B270"/>
    <mergeCell ref="D263:D264"/>
    <mergeCell ref="A259:A260"/>
    <mergeCell ref="B259:B260"/>
    <mergeCell ref="A271:A272"/>
    <mergeCell ref="B271:B272"/>
    <mergeCell ref="D245:D246"/>
    <mergeCell ref="A255:A256"/>
    <mergeCell ref="A277:A278"/>
    <mergeCell ref="B255:B256"/>
    <mergeCell ref="B279:B280"/>
    <mergeCell ref="B277:B278"/>
    <mergeCell ref="A265:B267"/>
    <mergeCell ref="C277:C278"/>
    <mergeCell ref="D279:D280"/>
    <mergeCell ref="B273:B274"/>
    <mergeCell ref="A275:A276"/>
    <mergeCell ref="D257:D258"/>
    <mergeCell ref="D259:D260"/>
    <mergeCell ref="B220:B221"/>
    <mergeCell ref="E220:E221"/>
    <mergeCell ref="A233:A234"/>
    <mergeCell ref="B239:B240"/>
    <mergeCell ref="D239:D240"/>
    <mergeCell ref="F247:F248"/>
    <mergeCell ref="C233:C234"/>
    <mergeCell ref="B253:B254"/>
    <mergeCell ref="D251:D252"/>
    <mergeCell ref="F245:F246"/>
    <mergeCell ref="A237:A238"/>
    <mergeCell ref="C235:C236"/>
    <mergeCell ref="F237:F238"/>
    <mergeCell ref="B247:B248"/>
    <mergeCell ref="B237:B238"/>
    <mergeCell ref="A243:A244"/>
    <mergeCell ref="A249:A250"/>
    <mergeCell ref="D237:D238"/>
    <mergeCell ref="C231:C232"/>
    <mergeCell ref="B233:B234"/>
    <mergeCell ref="A231:A232"/>
    <mergeCell ref="C249:C250"/>
    <mergeCell ref="D249:D250"/>
    <mergeCell ref="E249:E250"/>
    <mergeCell ref="D241:D242"/>
    <mergeCell ref="B243:B244"/>
    <mergeCell ref="E243:E244"/>
    <mergeCell ref="C243:C244"/>
    <mergeCell ref="A251:A252"/>
    <mergeCell ref="C241:C242"/>
    <mergeCell ref="B249:B250"/>
    <mergeCell ref="A239:A240"/>
    <mergeCell ref="H218:H219"/>
    <mergeCell ref="C196:C197"/>
    <mergeCell ref="B202:B203"/>
    <mergeCell ref="E204:E205"/>
    <mergeCell ref="F204:F205"/>
    <mergeCell ref="A227:A228"/>
    <mergeCell ref="A216:A217"/>
    <mergeCell ref="B216:B217"/>
    <mergeCell ref="E216:E217"/>
    <mergeCell ref="B229:B230"/>
    <mergeCell ref="D224:D226"/>
    <mergeCell ref="E233:E234"/>
    <mergeCell ref="F233:F234"/>
    <mergeCell ref="A235:A236"/>
    <mergeCell ref="B224:B226"/>
    <mergeCell ref="B235:B236"/>
    <mergeCell ref="D227:D228"/>
    <mergeCell ref="A220:A221"/>
    <mergeCell ref="D216:D217"/>
    <mergeCell ref="B208:B209"/>
    <mergeCell ref="B231:B232"/>
    <mergeCell ref="A229:A230"/>
    <mergeCell ref="E229:E230"/>
    <mergeCell ref="C229:C230"/>
    <mergeCell ref="D229:D230"/>
    <mergeCell ref="A224:A226"/>
    <mergeCell ref="B210:B211"/>
    <mergeCell ref="B212:B213"/>
    <mergeCell ref="A222:A223"/>
    <mergeCell ref="B222:B223"/>
    <mergeCell ref="A218:A219"/>
    <mergeCell ref="F216:F217"/>
    <mergeCell ref="A210:A211"/>
    <mergeCell ref="C179:C180"/>
    <mergeCell ref="H162:H163"/>
    <mergeCell ref="G179:G180"/>
    <mergeCell ref="G194:G195"/>
    <mergeCell ref="A179:A180"/>
    <mergeCell ref="I188:I191"/>
    <mergeCell ref="G188:H191"/>
    <mergeCell ref="D196:D197"/>
    <mergeCell ref="A178:I178"/>
    <mergeCell ref="I175:I177"/>
    <mergeCell ref="C220:C221"/>
    <mergeCell ref="E206:E207"/>
    <mergeCell ref="H216:H217"/>
    <mergeCell ref="G214:G215"/>
    <mergeCell ref="C206:C207"/>
    <mergeCell ref="H212:H213"/>
    <mergeCell ref="G210:G211"/>
    <mergeCell ref="H214:H215"/>
    <mergeCell ref="G218:G219"/>
    <mergeCell ref="G216:G217"/>
    <mergeCell ref="H202:H203"/>
    <mergeCell ref="G196:G197"/>
    <mergeCell ref="D214:D215"/>
    <mergeCell ref="E202:E203"/>
    <mergeCell ref="I218:I219"/>
    <mergeCell ref="B218:B219"/>
    <mergeCell ref="D204:D205"/>
    <mergeCell ref="D206:D207"/>
    <mergeCell ref="D208:D209"/>
    <mergeCell ref="B214:B215"/>
    <mergeCell ref="E210:E211"/>
    <mergeCell ref="F206:F207"/>
    <mergeCell ref="E196:E197"/>
    <mergeCell ref="F196:F197"/>
    <mergeCell ref="C164:C165"/>
    <mergeCell ref="C166:C167"/>
    <mergeCell ref="C175:C177"/>
    <mergeCell ref="H185:H186"/>
    <mergeCell ref="H204:H205"/>
    <mergeCell ref="H206:H207"/>
    <mergeCell ref="H208:H209"/>
    <mergeCell ref="H210:H211"/>
    <mergeCell ref="H200:H201"/>
    <mergeCell ref="G202:G203"/>
    <mergeCell ref="G212:G213"/>
    <mergeCell ref="G206:G207"/>
    <mergeCell ref="G204:G205"/>
    <mergeCell ref="G208:G209"/>
    <mergeCell ref="C208:C209"/>
    <mergeCell ref="H196:H197"/>
    <mergeCell ref="H198:H199"/>
    <mergeCell ref="C181:C182"/>
    <mergeCell ref="C210:C211"/>
    <mergeCell ref="C212:C213"/>
    <mergeCell ref="F200:F201"/>
    <mergeCell ref="C200:C201"/>
    <mergeCell ref="C202:C203"/>
    <mergeCell ref="C204:C205"/>
    <mergeCell ref="A189:B191"/>
    <mergeCell ref="C152:C153"/>
    <mergeCell ref="C154:C155"/>
    <mergeCell ref="C158:C159"/>
    <mergeCell ref="H179:H180"/>
    <mergeCell ref="H194:H195"/>
    <mergeCell ref="A192:I192"/>
    <mergeCell ref="H183:H184"/>
    <mergeCell ref="I183:I184"/>
    <mergeCell ref="I194:I195"/>
    <mergeCell ref="G164:G165"/>
    <mergeCell ref="G166:G167"/>
    <mergeCell ref="A202:A203"/>
    <mergeCell ref="H152:H153"/>
    <mergeCell ref="B200:B201"/>
    <mergeCell ref="G198:G199"/>
    <mergeCell ref="B156:B157"/>
    <mergeCell ref="H160:H161"/>
    <mergeCell ref="A175:B177"/>
    <mergeCell ref="D173:D174"/>
    <mergeCell ref="I179:I180"/>
    <mergeCell ref="I181:I182"/>
    <mergeCell ref="A193:I193"/>
    <mergeCell ref="F137:F138"/>
    <mergeCell ref="D137:D138"/>
    <mergeCell ref="I162:I163"/>
    <mergeCell ref="D183:D184"/>
    <mergeCell ref="F179:F180"/>
    <mergeCell ref="E181:E182"/>
    <mergeCell ref="E160:E161"/>
    <mergeCell ref="H164:H165"/>
    <mergeCell ref="A204:A205"/>
    <mergeCell ref="I152:I153"/>
    <mergeCell ref="I154:I155"/>
    <mergeCell ref="I156:I157"/>
    <mergeCell ref="I158:I159"/>
    <mergeCell ref="H181:H182"/>
    <mergeCell ref="D179:D180"/>
    <mergeCell ref="D181:D182"/>
    <mergeCell ref="I196:I197"/>
    <mergeCell ref="I198:I199"/>
    <mergeCell ref="I164:I165"/>
    <mergeCell ref="H154:H155"/>
    <mergeCell ref="G152:G153"/>
    <mergeCell ref="A156:A157"/>
    <mergeCell ref="E156:E157"/>
    <mergeCell ref="F156:F157"/>
    <mergeCell ref="C189:C191"/>
    <mergeCell ref="F202:F203"/>
    <mergeCell ref="D166:D167"/>
    <mergeCell ref="A194:A195"/>
    <mergeCell ref="D198:D199"/>
    <mergeCell ref="D200:D201"/>
    <mergeCell ref="B194:B195"/>
    <mergeCell ref="B198:B199"/>
    <mergeCell ref="H84:H85"/>
    <mergeCell ref="B100:B101"/>
    <mergeCell ref="A100:A101"/>
    <mergeCell ref="F100:F101"/>
    <mergeCell ref="H100:H101"/>
    <mergeCell ref="C111:C113"/>
    <mergeCell ref="A114:I114"/>
    <mergeCell ref="A115:I115"/>
    <mergeCell ref="I109:I110"/>
    <mergeCell ref="I111:I113"/>
    <mergeCell ref="F129:F130"/>
    <mergeCell ref="A131:A132"/>
    <mergeCell ref="B131:B132"/>
    <mergeCell ref="G86:G87"/>
    <mergeCell ref="A127:A128"/>
    <mergeCell ref="G100:G101"/>
    <mergeCell ref="C116:C118"/>
    <mergeCell ref="I116:I118"/>
    <mergeCell ref="G129:G130"/>
    <mergeCell ref="G131:G132"/>
    <mergeCell ref="H127:H128"/>
    <mergeCell ref="H129:H130"/>
    <mergeCell ref="H131:H132"/>
    <mergeCell ref="E86:E87"/>
    <mergeCell ref="H90:H91"/>
    <mergeCell ref="F92:F93"/>
    <mergeCell ref="I94:I96"/>
    <mergeCell ref="D127:D128"/>
    <mergeCell ref="D129:D130"/>
    <mergeCell ref="I122:I124"/>
    <mergeCell ref="A97:I97"/>
    <mergeCell ref="H102:H103"/>
    <mergeCell ref="B52:B53"/>
    <mergeCell ref="G44:G45"/>
    <mergeCell ref="G41:H42"/>
    <mergeCell ref="C58:C59"/>
    <mergeCell ref="C60:C61"/>
    <mergeCell ref="I68:I69"/>
    <mergeCell ref="G70:G71"/>
    <mergeCell ref="F60:F61"/>
    <mergeCell ref="A54:A55"/>
    <mergeCell ref="B54:B55"/>
    <mergeCell ref="A56:A57"/>
    <mergeCell ref="B56:B57"/>
    <mergeCell ref="E68:E69"/>
    <mergeCell ref="F68:F69"/>
    <mergeCell ref="D62:D63"/>
    <mergeCell ref="D64:D65"/>
    <mergeCell ref="D58:D59"/>
    <mergeCell ref="D60:D61"/>
    <mergeCell ref="A66:A67"/>
    <mergeCell ref="B64:B65"/>
    <mergeCell ref="B60:B61"/>
    <mergeCell ref="C54:C55"/>
    <mergeCell ref="C56:C57"/>
    <mergeCell ref="A62:A63"/>
    <mergeCell ref="G58:G59"/>
    <mergeCell ref="D66:D67"/>
    <mergeCell ref="A68:A69"/>
    <mergeCell ref="D68:D69"/>
    <mergeCell ref="D70:D71"/>
    <mergeCell ref="B70:B71"/>
    <mergeCell ref="A70:A71"/>
    <mergeCell ref="H70:H71"/>
    <mergeCell ref="A58:A59"/>
    <mergeCell ref="B68:B69"/>
    <mergeCell ref="G66:G67"/>
    <mergeCell ref="G68:G69"/>
    <mergeCell ref="H66:H67"/>
    <mergeCell ref="H58:H59"/>
    <mergeCell ref="H68:H69"/>
    <mergeCell ref="B58:B59"/>
    <mergeCell ref="A60:A61"/>
    <mergeCell ref="G64:G65"/>
    <mergeCell ref="A64:A65"/>
    <mergeCell ref="H60:H61"/>
    <mergeCell ref="H62:H63"/>
    <mergeCell ref="E58:E59"/>
    <mergeCell ref="G60:G61"/>
    <mergeCell ref="C66:C67"/>
    <mergeCell ref="C68:C69"/>
    <mergeCell ref="E66:E67"/>
    <mergeCell ref="F66:F67"/>
    <mergeCell ref="F64:F65"/>
    <mergeCell ref="B66:B67"/>
    <mergeCell ref="F58:F59"/>
    <mergeCell ref="C64:C65"/>
    <mergeCell ref="G62:G63"/>
    <mergeCell ref="A33:A34"/>
    <mergeCell ref="B33:B34"/>
    <mergeCell ref="C33:C34"/>
    <mergeCell ref="G29:G30"/>
    <mergeCell ref="D31:D32"/>
    <mergeCell ref="C46:C47"/>
    <mergeCell ref="C48:C49"/>
    <mergeCell ref="C50:C51"/>
    <mergeCell ref="G39:G40"/>
    <mergeCell ref="F46:F47"/>
    <mergeCell ref="E50:E51"/>
    <mergeCell ref="F50:F51"/>
    <mergeCell ref="A43:I43"/>
    <mergeCell ref="I41:I42"/>
    <mergeCell ref="D44:D45"/>
    <mergeCell ref="F35:F36"/>
    <mergeCell ref="I29:I30"/>
    <mergeCell ref="I39:I40"/>
    <mergeCell ref="I44:I45"/>
    <mergeCell ref="I46:I47"/>
    <mergeCell ref="I48:I49"/>
    <mergeCell ref="I50:I51"/>
    <mergeCell ref="H35:H36"/>
    <mergeCell ref="B46:B47"/>
    <mergeCell ref="A35:A36"/>
    <mergeCell ref="F39:F40"/>
    <mergeCell ref="G48:G49"/>
    <mergeCell ref="G50:G51"/>
    <mergeCell ref="B27:B28"/>
    <mergeCell ref="F48:F49"/>
    <mergeCell ref="G33:G34"/>
    <mergeCell ref="G21:G22"/>
    <mergeCell ref="E21:E22"/>
    <mergeCell ref="A27:A28"/>
    <mergeCell ref="E23:E24"/>
    <mergeCell ref="E29:E30"/>
    <mergeCell ref="A44:A45"/>
    <mergeCell ref="E19:E20"/>
    <mergeCell ref="F29:F30"/>
    <mergeCell ref="C37:C38"/>
    <mergeCell ref="D37:D38"/>
    <mergeCell ref="E39:E40"/>
    <mergeCell ref="B39:B40"/>
    <mergeCell ref="F23:F24"/>
    <mergeCell ref="B48:B49"/>
    <mergeCell ref="E37:E38"/>
    <mergeCell ref="D46:D47"/>
    <mergeCell ref="D48:D49"/>
    <mergeCell ref="D35:D36"/>
    <mergeCell ref="E35:E36"/>
    <mergeCell ref="D39:D40"/>
    <mergeCell ref="G27:G28"/>
    <mergeCell ref="E25:E26"/>
    <mergeCell ref="F25:F26"/>
    <mergeCell ref="G46:G47"/>
    <mergeCell ref="D25:D26"/>
    <mergeCell ref="B35:B36"/>
    <mergeCell ref="B44:B45"/>
    <mergeCell ref="D33:D34"/>
    <mergeCell ref="E33:E34"/>
    <mergeCell ref="I15:I16"/>
    <mergeCell ref="I17:I18"/>
    <mergeCell ref="I19:I20"/>
    <mergeCell ref="I23:I24"/>
    <mergeCell ref="I21:I22"/>
    <mergeCell ref="I62:I63"/>
    <mergeCell ref="I64:I65"/>
    <mergeCell ref="A21:A22"/>
    <mergeCell ref="F15:F16"/>
    <mergeCell ref="F27:F28"/>
    <mergeCell ref="A29:A30"/>
    <mergeCell ref="A48:A49"/>
    <mergeCell ref="A39:A40"/>
    <mergeCell ref="F31:F32"/>
    <mergeCell ref="A37:A38"/>
    <mergeCell ref="B37:B38"/>
    <mergeCell ref="A50:A51"/>
    <mergeCell ref="B50:B51"/>
    <mergeCell ref="A17:A18"/>
    <mergeCell ref="F17:F18"/>
    <mergeCell ref="A19:A20"/>
    <mergeCell ref="B19:B20"/>
    <mergeCell ref="B17:B18"/>
    <mergeCell ref="A52:A53"/>
    <mergeCell ref="B29:B30"/>
    <mergeCell ref="B25:B26"/>
    <mergeCell ref="E31:E32"/>
    <mergeCell ref="D27:D28"/>
    <mergeCell ref="D50:D51"/>
    <mergeCell ref="A25:A26"/>
    <mergeCell ref="A46:A47"/>
    <mergeCell ref="A23:A24"/>
    <mergeCell ref="G844:G845"/>
    <mergeCell ref="G846:G847"/>
    <mergeCell ref="D804:D805"/>
    <mergeCell ref="A796:A797"/>
    <mergeCell ref="A800:A801"/>
    <mergeCell ref="B796:B797"/>
    <mergeCell ref="A819:A820"/>
    <mergeCell ref="F804:F805"/>
    <mergeCell ref="E644:E645"/>
    <mergeCell ref="F644:F645"/>
    <mergeCell ref="E648:E649"/>
    <mergeCell ref="E610:E611"/>
    <mergeCell ref="A617:A621"/>
    <mergeCell ref="F648:F649"/>
    <mergeCell ref="F650:F651"/>
    <mergeCell ref="A648:A649"/>
    <mergeCell ref="A643:I643"/>
    <mergeCell ref="A644:A645"/>
    <mergeCell ref="I669:I671"/>
    <mergeCell ref="I650:I651"/>
    <mergeCell ref="I648:I649"/>
    <mergeCell ref="I802:I803"/>
    <mergeCell ref="I804:I805"/>
    <mergeCell ref="I806:I807"/>
    <mergeCell ref="I672:I674"/>
    <mergeCell ref="F695:F696"/>
    <mergeCell ref="F661:F662"/>
    <mergeCell ref="I617:I621"/>
    <mergeCell ref="H610:H611"/>
    <mergeCell ref="G703:G704"/>
    <mergeCell ref="I748:I749"/>
    <mergeCell ref="I840:I841"/>
    <mergeCell ref="D798:D799"/>
    <mergeCell ref="D800:D801"/>
    <mergeCell ref="D802:D803"/>
    <mergeCell ref="D846:D847"/>
    <mergeCell ref="D836:D837"/>
    <mergeCell ref="D860:D861"/>
    <mergeCell ref="A862:A863"/>
    <mergeCell ref="B862:B863"/>
    <mergeCell ref="A873:A875"/>
    <mergeCell ref="A876:A877"/>
    <mergeCell ref="C806:C807"/>
    <mergeCell ref="C846:C847"/>
    <mergeCell ref="C856:C857"/>
    <mergeCell ref="A846:A847"/>
    <mergeCell ref="D907:D908"/>
    <mergeCell ref="D890:D891"/>
    <mergeCell ref="D895:D897"/>
    <mergeCell ref="B844:B845"/>
    <mergeCell ref="C844:C845"/>
    <mergeCell ref="C895:C897"/>
    <mergeCell ref="A870:B871"/>
    <mergeCell ref="C870:C871"/>
    <mergeCell ref="B890:B891"/>
    <mergeCell ref="C802:C803"/>
    <mergeCell ref="C804:C805"/>
    <mergeCell ref="C923:C924"/>
    <mergeCell ref="C932:C933"/>
    <mergeCell ref="B905:B906"/>
    <mergeCell ref="B895:B897"/>
    <mergeCell ref="G905:G906"/>
    <mergeCell ref="A913:A914"/>
    <mergeCell ref="H913:H914"/>
    <mergeCell ref="H915:H916"/>
    <mergeCell ref="B932:B933"/>
    <mergeCell ref="A888:A889"/>
    <mergeCell ref="H876:H877"/>
    <mergeCell ref="H868:H869"/>
    <mergeCell ref="A895:A897"/>
    <mergeCell ref="A902:A904"/>
    <mergeCell ref="A925:A926"/>
    <mergeCell ref="A868:A869"/>
    <mergeCell ref="F862:F863"/>
    <mergeCell ref="E909:E910"/>
    <mergeCell ref="F876:F877"/>
    <mergeCell ref="E862:E863"/>
    <mergeCell ref="C917:C918"/>
    <mergeCell ref="C925:C926"/>
    <mergeCell ref="A909:A910"/>
    <mergeCell ref="H923:H924"/>
    <mergeCell ref="D876:D877"/>
    <mergeCell ref="B888:B889"/>
    <mergeCell ref="C888:C889"/>
    <mergeCell ref="G862:G863"/>
    <mergeCell ref="D888:D889"/>
    <mergeCell ref="A987:B989"/>
    <mergeCell ref="A1004:B1006"/>
    <mergeCell ref="C964:C967"/>
    <mergeCell ref="C968:C969"/>
    <mergeCell ref="A980:A981"/>
    <mergeCell ref="A982:A986"/>
    <mergeCell ref="A1041:A1042"/>
    <mergeCell ref="C1004:C1006"/>
    <mergeCell ref="A1035:A1036"/>
    <mergeCell ref="B1035:B1036"/>
    <mergeCell ref="C1035:C1036"/>
    <mergeCell ref="D1035:D1036"/>
    <mergeCell ref="E1035:E1036"/>
    <mergeCell ref="B997:B999"/>
    <mergeCell ref="A1000:A1001"/>
    <mergeCell ref="C997:C999"/>
    <mergeCell ref="D1031:D1032"/>
    <mergeCell ref="D1014:D1016"/>
    <mergeCell ref="A1014:A1016"/>
    <mergeCell ref="B1014:B1016"/>
    <mergeCell ref="D1025:D1026"/>
    <mergeCell ref="A997:A999"/>
    <mergeCell ref="B1012:B1013"/>
    <mergeCell ref="D997:D999"/>
    <mergeCell ref="D1000:D1001"/>
    <mergeCell ref="D1002:D1003"/>
    <mergeCell ref="A1007:B1009"/>
    <mergeCell ref="C1007:C1009"/>
    <mergeCell ref="C1012:C1013"/>
    <mergeCell ref="A964:A967"/>
    <mergeCell ref="A1020:A1021"/>
    <mergeCell ref="A1027:A1028"/>
    <mergeCell ref="F991:F992"/>
    <mergeCell ref="A993:A994"/>
    <mergeCell ref="A1002:A1003"/>
    <mergeCell ref="B1002:B1003"/>
    <mergeCell ref="E1002:E1003"/>
    <mergeCell ref="A995:A996"/>
    <mergeCell ref="B995:B996"/>
    <mergeCell ref="D991:D992"/>
    <mergeCell ref="H1025:H1026"/>
    <mergeCell ref="H1022:H1024"/>
    <mergeCell ref="H1012:H1013"/>
    <mergeCell ref="H1014:H1016"/>
    <mergeCell ref="B1022:B1024"/>
    <mergeCell ref="D1012:D1013"/>
    <mergeCell ref="A1012:A1013"/>
    <mergeCell ref="H1017:H1019"/>
    <mergeCell ref="H1020:H1021"/>
    <mergeCell ref="H997:H999"/>
    <mergeCell ref="A991:A992"/>
    <mergeCell ref="B993:B994"/>
    <mergeCell ref="A1025:A1026"/>
    <mergeCell ref="B1025:B1026"/>
    <mergeCell ref="A1017:A1019"/>
    <mergeCell ref="F1020:F1021"/>
    <mergeCell ref="G1014:G1016"/>
    <mergeCell ref="F1002:F1003"/>
    <mergeCell ref="G995:G996"/>
    <mergeCell ref="G997:G999"/>
    <mergeCell ref="D1017:D1019"/>
    <mergeCell ref="H1000:H1001"/>
    <mergeCell ref="H995:H996"/>
    <mergeCell ref="I995:I996"/>
    <mergeCell ref="I997:I999"/>
    <mergeCell ref="C1014:C1016"/>
    <mergeCell ref="E1041:E1042"/>
    <mergeCell ref="F1041:F1042"/>
    <mergeCell ref="I1025:I1026"/>
    <mergeCell ref="B964:B967"/>
    <mergeCell ref="A1167:A1168"/>
    <mergeCell ref="B1167:B1168"/>
    <mergeCell ref="I1159:I1160"/>
    <mergeCell ref="I1161:I1162"/>
    <mergeCell ref="I1163:I1164"/>
    <mergeCell ref="A1118:A1121"/>
    <mergeCell ref="C1124:C1125"/>
    <mergeCell ref="D1124:D1125"/>
    <mergeCell ref="G1124:G1125"/>
    <mergeCell ref="H1124:H1125"/>
    <mergeCell ref="I1124:I1125"/>
    <mergeCell ref="D1133:D1134"/>
    <mergeCell ref="D1135:D1136"/>
    <mergeCell ref="C1150:C1152"/>
    <mergeCell ref="C1145:C1146"/>
    <mergeCell ref="B1150:B1152"/>
    <mergeCell ref="G1137:G1138"/>
    <mergeCell ref="G1139:G1140"/>
    <mergeCell ref="G1020:G1021"/>
    <mergeCell ref="F1118:F1119"/>
    <mergeCell ref="D1029:D1030"/>
    <mergeCell ref="E1029:E1030"/>
    <mergeCell ref="G1007:H1009"/>
    <mergeCell ref="H1002:H1003"/>
    <mergeCell ref="H991:H992"/>
    <mergeCell ref="G1029:G1030"/>
    <mergeCell ref="C1063:C1065"/>
    <mergeCell ref="C1071:C1072"/>
    <mergeCell ref="C1061:C1062"/>
    <mergeCell ref="E1057:E1058"/>
    <mergeCell ref="F1057:F1058"/>
    <mergeCell ref="C1041:C1042"/>
    <mergeCell ref="B1049:B1050"/>
    <mergeCell ref="F1101:F1102"/>
    <mergeCell ref="E1110:E1113"/>
    <mergeCell ref="A1116:A1117"/>
    <mergeCell ref="D1116:D1117"/>
    <mergeCell ref="B1114:B1115"/>
    <mergeCell ref="A1085:B1087"/>
    <mergeCell ref="G1101:G1102"/>
    <mergeCell ref="G1099:G1100"/>
    <mergeCell ref="D1101:D1102"/>
    <mergeCell ref="C1045:C1046"/>
    <mergeCell ref="C1049:C1050"/>
    <mergeCell ref="B1051:B1052"/>
    <mergeCell ref="B1067:B1068"/>
    <mergeCell ref="A1057:A1058"/>
    <mergeCell ref="A1053:A1054"/>
    <mergeCell ref="B1053:B1054"/>
    <mergeCell ref="C1051:C1052"/>
    <mergeCell ref="B1043:B1044"/>
    <mergeCell ref="A1045:A1046"/>
    <mergeCell ref="B1045:B1046"/>
    <mergeCell ref="A1047:A1048"/>
    <mergeCell ref="B1047:B1048"/>
    <mergeCell ref="D1043:D1044"/>
    <mergeCell ref="C1089:C1090"/>
    <mergeCell ref="F1133:F1134"/>
    <mergeCell ref="I1135:I1136"/>
    <mergeCell ref="A1133:A1134"/>
    <mergeCell ref="B1131:B1132"/>
    <mergeCell ref="A1141:A1142"/>
    <mergeCell ref="B1141:B1142"/>
    <mergeCell ref="D1143:D1144"/>
    <mergeCell ref="I1366:I1367"/>
    <mergeCell ref="H1358:H1359"/>
    <mergeCell ref="C1346:C1347"/>
    <mergeCell ref="E1352:E1353"/>
    <mergeCell ref="E1366:E1367"/>
    <mergeCell ref="A1364:A1365"/>
    <mergeCell ref="E1350:E1351"/>
    <mergeCell ref="F1350:F1351"/>
    <mergeCell ref="G1350:G1351"/>
    <mergeCell ref="C1067:C1068"/>
    <mergeCell ref="C1069:C1070"/>
    <mergeCell ref="E1129:E1130"/>
    <mergeCell ref="B1129:B1130"/>
    <mergeCell ref="C1356:C1357"/>
    <mergeCell ref="H1350:H1351"/>
    <mergeCell ref="C1348:C1349"/>
    <mergeCell ref="D1348:D1349"/>
    <mergeCell ref="F1362:F1363"/>
    <mergeCell ref="D1338:D1339"/>
    <mergeCell ref="A1340:A1341"/>
    <mergeCell ref="E1340:E1341"/>
    <mergeCell ref="D1364:D1365"/>
    <mergeCell ref="E1346:E1347"/>
    <mergeCell ref="D1336:D1337"/>
    <mergeCell ref="B1334:B1335"/>
    <mergeCell ref="H1340:H1341"/>
    <mergeCell ref="C1295:C1296"/>
    <mergeCell ref="C1315:C1316"/>
    <mergeCell ref="A1305:A1306"/>
    <mergeCell ref="B1305:B1306"/>
    <mergeCell ref="C1305:C1306"/>
    <mergeCell ref="E1305:E1306"/>
    <mergeCell ref="F1319:F1320"/>
    <mergeCell ref="A1319:A1320"/>
    <mergeCell ref="A1301:A1302"/>
    <mergeCell ref="C1317:C1318"/>
    <mergeCell ref="D1317:D1318"/>
    <mergeCell ref="E1317:E1318"/>
    <mergeCell ref="I1340:I1341"/>
    <mergeCell ref="D1328:D1329"/>
    <mergeCell ref="D1330:D1331"/>
    <mergeCell ref="D1332:D1333"/>
    <mergeCell ref="G1336:G1337"/>
    <mergeCell ref="A1295:A1296"/>
    <mergeCell ref="A1311:A1312"/>
    <mergeCell ref="G1324:G1325"/>
    <mergeCell ref="I1311:I1312"/>
    <mergeCell ref="I1332:I1333"/>
    <mergeCell ref="I1309:I1310"/>
    <mergeCell ref="A1407:A1408"/>
    <mergeCell ref="B1407:B1408"/>
    <mergeCell ref="E1338:E1339"/>
    <mergeCell ref="E1332:E1333"/>
    <mergeCell ref="F1332:F1333"/>
    <mergeCell ref="A1332:A1333"/>
    <mergeCell ref="B1358:B1359"/>
    <mergeCell ref="B1147:B1149"/>
    <mergeCell ref="C1147:C1149"/>
    <mergeCell ref="D1147:D1149"/>
    <mergeCell ref="H1311:H1312"/>
    <mergeCell ref="A1159:A1160"/>
    <mergeCell ref="B1159:B1160"/>
    <mergeCell ref="E1159:E1160"/>
    <mergeCell ref="F1159:F1160"/>
    <mergeCell ref="G1163:G1164"/>
    <mergeCell ref="E1165:E1166"/>
    <mergeCell ref="E1150:E1152"/>
    <mergeCell ref="A1282:I1282"/>
    <mergeCell ref="G1326:G1327"/>
    <mergeCell ref="I1336:I1337"/>
    <mergeCell ref="I1338:I1339"/>
    <mergeCell ref="I1326:I1327"/>
    <mergeCell ref="A1309:A1310"/>
    <mergeCell ref="B1383:B1384"/>
    <mergeCell ref="G1352:G1353"/>
    <mergeCell ref="F1346:F1347"/>
    <mergeCell ref="B1352:B1353"/>
    <mergeCell ref="F1383:F1384"/>
    <mergeCell ref="G1319:G1320"/>
    <mergeCell ref="I1295:I1296"/>
    <mergeCell ref="B1309:B1310"/>
    <mergeCell ref="G1238:H1239"/>
    <mergeCell ref="C1324:C1325"/>
    <mergeCell ref="C1326:C1327"/>
    <mergeCell ref="C1328:C1329"/>
    <mergeCell ref="A1293:A1294"/>
    <mergeCell ref="D1326:D1327"/>
    <mergeCell ref="D1256:D1259"/>
    <mergeCell ref="F1260:F1261"/>
    <mergeCell ref="C1307:C1308"/>
    <mergeCell ref="D1307:D1308"/>
    <mergeCell ref="D1295:D1296"/>
    <mergeCell ref="B1246:B1247"/>
    <mergeCell ref="B1250:B1251"/>
    <mergeCell ref="E1250:E1251"/>
    <mergeCell ref="B1317:B1318"/>
    <mergeCell ref="G1185:G1186"/>
    <mergeCell ref="C1181:C1182"/>
    <mergeCell ref="E1189:E1190"/>
    <mergeCell ref="F1189:F1190"/>
    <mergeCell ref="C1248:C1249"/>
    <mergeCell ref="C1250:C1251"/>
    <mergeCell ref="C1221:C1222"/>
    <mergeCell ref="B1241:B1242"/>
    <mergeCell ref="C1309:C1310"/>
    <mergeCell ref="A1307:A1308"/>
    <mergeCell ref="G1317:G1318"/>
    <mergeCell ref="H1317:H1318"/>
    <mergeCell ref="G1311:G1312"/>
    <mergeCell ref="A1328:A1329"/>
    <mergeCell ref="B1328:B1329"/>
    <mergeCell ref="C1293:C1294"/>
    <mergeCell ref="H1199:H1200"/>
    <mergeCell ref="B1230:B1231"/>
    <mergeCell ref="A1223:B1224"/>
    <mergeCell ref="C1238:C1239"/>
    <mergeCell ref="A1228:I1228"/>
    <mergeCell ref="A1229:I1229"/>
    <mergeCell ref="C1230:C1231"/>
    <mergeCell ref="G1346:G1347"/>
    <mergeCell ref="G1364:G1365"/>
    <mergeCell ref="D1407:D1408"/>
    <mergeCell ref="A1397:A1398"/>
    <mergeCell ref="A1344:A1345"/>
    <mergeCell ref="C1340:C1341"/>
    <mergeCell ref="A1401:A1402"/>
    <mergeCell ref="H1389:H1390"/>
    <mergeCell ref="H1391:H1392"/>
    <mergeCell ref="B1391:B1392"/>
    <mergeCell ref="E1391:E1392"/>
    <mergeCell ref="F1391:F1392"/>
    <mergeCell ref="E1342:E1343"/>
    <mergeCell ref="D1293:D1294"/>
    <mergeCell ref="B1381:B1382"/>
    <mergeCell ref="A1373:B1375"/>
    <mergeCell ref="C1373:C1375"/>
    <mergeCell ref="A1379:I1379"/>
    <mergeCell ref="A1380:I1380"/>
    <mergeCell ref="A1376:B1378"/>
    <mergeCell ref="C1376:C1378"/>
    <mergeCell ref="A1362:A1363"/>
    <mergeCell ref="B1362:B1363"/>
    <mergeCell ref="F1364:F1365"/>
    <mergeCell ref="G1293:G1294"/>
    <mergeCell ref="A1381:A1382"/>
    <mergeCell ref="B1297:B1298"/>
    <mergeCell ref="C1297:C1298"/>
    <mergeCell ref="A1283:A1284"/>
    <mergeCell ref="A1338:A1339"/>
    <mergeCell ref="B1326:B1327"/>
    <mergeCell ref="A1303:A1304"/>
    <mergeCell ref="B1303:B1304"/>
    <mergeCell ref="A1315:A1316"/>
    <mergeCell ref="B1315:B1316"/>
    <mergeCell ref="F1317:F1318"/>
    <mergeCell ref="F1307:F1308"/>
    <mergeCell ref="G1307:G1308"/>
    <mergeCell ref="G1309:G1310"/>
    <mergeCell ref="A1323:I1323"/>
    <mergeCell ref="B1332:B1333"/>
    <mergeCell ref="A1324:A1325"/>
    <mergeCell ref="A1313:A1314"/>
    <mergeCell ref="A1317:A1318"/>
    <mergeCell ref="F1311:F1312"/>
    <mergeCell ref="C1285:C1286"/>
    <mergeCell ref="C1287:C1288"/>
    <mergeCell ref="B1307:B1308"/>
    <mergeCell ref="G1328:G1329"/>
    <mergeCell ref="I1319:I1320"/>
    <mergeCell ref="H1285:H1286"/>
    <mergeCell ref="B1319:B1320"/>
    <mergeCell ref="E1319:E1320"/>
    <mergeCell ref="I1328:I1329"/>
    <mergeCell ref="I1330:I1331"/>
    <mergeCell ref="G1332:G1333"/>
    <mergeCell ref="I1317:I1318"/>
    <mergeCell ref="B1336:B1337"/>
    <mergeCell ref="A1232:A1233"/>
    <mergeCell ref="B1232:B1233"/>
    <mergeCell ref="B1181:B1182"/>
    <mergeCell ref="E1187:E1188"/>
    <mergeCell ref="A1187:A1188"/>
    <mergeCell ref="A1185:A1186"/>
    <mergeCell ref="B1401:B1402"/>
    <mergeCell ref="D1368:D1369"/>
    <mergeCell ref="A1354:A1355"/>
    <mergeCell ref="B1354:B1355"/>
    <mergeCell ref="C1354:C1355"/>
    <mergeCell ref="D1354:D1355"/>
    <mergeCell ref="G1358:G1359"/>
    <mergeCell ref="D1346:D1347"/>
    <mergeCell ref="A1330:A1331"/>
    <mergeCell ref="A1336:A1337"/>
    <mergeCell ref="C1185:C1186"/>
    <mergeCell ref="E1241:E1242"/>
    <mergeCell ref="F1241:F1242"/>
    <mergeCell ref="E1295:E1296"/>
    <mergeCell ref="D1387:D1388"/>
    <mergeCell ref="D1243:D1245"/>
    <mergeCell ref="A1391:A1392"/>
    <mergeCell ref="D1334:D1335"/>
    <mergeCell ref="F1324:F1325"/>
    <mergeCell ref="A1326:A1327"/>
    <mergeCell ref="F1368:F1369"/>
    <mergeCell ref="A1370:A1372"/>
    <mergeCell ref="A1385:A1386"/>
    <mergeCell ref="B1385:B1386"/>
    <mergeCell ref="A1285:A1286"/>
    <mergeCell ref="A1297:A1298"/>
    <mergeCell ref="B1350:B1351"/>
    <mergeCell ref="A1348:A1349"/>
    <mergeCell ref="B1348:B1349"/>
    <mergeCell ref="F1385:F1386"/>
    <mergeCell ref="C1381:C1382"/>
    <mergeCell ref="F1358:F1359"/>
    <mergeCell ref="C1336:C1337"/>
    <mergeCell ref="C1338:C1339"/>
    <mergeCell ref="F1340:F1341"/>
    <mergeCell ref="B1338:B1339"/>
    <mergeCell ref="E1393:E1394"/>
    <mergeCell ref="F1352:F1353"/>
    <mergeCell ref="A1389:A1390"/>
    <mergeCell ref="F1328:F1329"/>
    <mergeCell ref="C1387:C1388"/>
    <mergeCell ref="A1393:A1394"/>
    <mergeCell ref="D1397:D1398"/>
    <mergeCell ref="A1395:A1396"/>
    <mergeCell ref="B1344:B1345"/>
    <mergeCell ref="A1366:A1367"/>
    <mergeCell ref="B1366:B1367"/>
    <mergeCell ref="C1366:C1367"/>
    <mergeCell ref="D1366:D1367"/>
    <mergeCell ref="A1352:A1353"/>
    <mergeCell ref="E1362:E1363"/>
    <mergeCell ref="D1395:D1396"/>
    <mergeCell ref="A1334:A1335"/>
    <mergeCell ref="B1395:B1396"/>
    <mergeCell ref="C1344:C1345"/>
    <mergeCell ref="C1395:C1396"/>
    <mergeCell ref="A1342:A1343"/>
    <mergeCell ref="B1342:B1343"/>
    <mergeCell ref="C1417:C1418"/>
    <mergeCell ref="E1354:E1355"/>
    <mergeCell ref="F1354:F1355"/>
    <mergeCell ref="B1370:B1372"/>
    <mergeCell ref="E1328:E1329"/>
    <mergeCell ref="D1254:D1255"/>
    <mergeCell ref="B1324:B1325"/>
    <mergeCell ref="H1493:H1494"/>
    <mergeCell ref="H1448:H1449"/>
    <mergeCell ref="H1450:H1451"/>
    <mergeCell ref="A1260:A1261"/>
    <mergeCell ref="G1203:G1204"/>
    <mergeCell ref="G1205:G1206"/>
    <mergeCell ref="E1389:E1390"/>
    <mergeCell ref="F1344:F1345"/>
    <mergeCell ref="B1189:B1190"/>
    <mergeCell ref="D1189:D1190"/>
    <mergeCell ref="B1191:B1192"/>
    <mergeCell ref="E1191:E1192"/>
    <mergeCell ref="B1207:B1208"/>
    <mergeCell ref="E1207:E1208"/>
    <mergeCell ref="C1195:C1196"/>
    <mergeCell ref="D1197:D1198"/>
    <mergeCell ref="C1246:C1247"/>
    <mergeCell ref="F1295:F1296"/>
    <mergeCell ref="D1297:D1298"/>
    <mergeCell ref="E1297:E1298"/>
    <mergeCell ref="F1297:F1298"/>
    <mergeCell ref="C1319:C1320"/>
    <mergeCell ref="B1285:B1286"/>
    <mergeCell ref="F1342:F1343"/>
    <mergeCell ref="B1248:B1249"/>
    <mergeCell ref="D1207:D1208"/>
    <mergeCell ref="D1209:D1210"/>
    <mergeCell ref="D1221:D1222"/>
    <mergeCell ref="B1260:B1261"/>
    <mergeCell ref="D1195:D1196"/>
    <mergeCell ref="H1330:H1331"/>
    <mergeCell ref="H1254:H1255"/>
    <mergeCell ref="H1334:H1335"/>
    <mergeCell ref="G1397:G1398"/>
    <mergeCell ref="C1311:C1312"/>
    <mergeCell ref="B1299:B1300"/>
    <mergeCell ref="D1319:D1320"/>
    <mergeCell ref="D1324:D1325"/>
    <mergeCell ref="E1334:E1335"/>
    <mergeCell ref="E1336:E1337"/>
    <mergeCell ref="F1336:F1337"/>
    <mergeCell ref="F1330:F1331"/>
    <mergeCell ref="E1344:E1345"/>
    <mergeCell ref="D1340:D1341"/>
    <mergeCell ref="B1340:B1341"/>
    <mergeCell ref="C1289:C1290"/>
    <mergeCell ref="F1309:F1310"/>
    <mergeCell ref="B1311:B1312"/>
    <mergeCell ref="G1385:G1386"/>
    <mergeCell ref="G1387:G1388"/>
    <mergeCell ref="C1278:C1280"/>
    <mergeCell ref="A1281:I1281"/>
    <mergeCell ref="H1234:H1235"/>
    <mergeCell ref="G1334:G1335"/>
    <mergeCell ref="B1234:B1235"/>
    <mergeCell ref="E1234:E1235"/>
    <mergeCell ref="I1275:I1277"/>
    <mergeCell ref="G1529:G1530"/>
    <mergeCell ref="E1493:E1494"/>
    <mergeCell ref="G1464:G1465"/>
    <mergeCell ref="G1466:G1467"/>
    <mergeCell ref="G1483:G1484"/>
    <mergeCell ref="G1485:G1486"/>
    <mergeCell ref="G1489:G1490"/>
    <mergeCell ref="G1491:G1492"/>
    <mergeCell ref="G1493:G1494"/>
    <mergeCell ref="G1495:G1496"/>
    <mergeCell ref="G1505:G1506"/>
    <mergeCell ref="B1464:B1465"/>
    <mergeCell ref="G1517:G1518"/>
    <mergeCell ref="G1338:G1339"/>
    <mergeCell ref="G1330:G1331"/>
    <mergeCell ref="G1362:G1363"/>
    <mergeCell ref="G1322:H1322"/>
    <mergeCell ref="H1429:H1430"/>
    <mergeCell ref="H1431:H1432"/>
    <mergeCell ref="H1433:H1434"/>
    <mergeCell ref="G1435:H1437"/>
    <mergeCell ref="G1417:G1418"/>
    <mergeCell ref="H1527:H1528"/>
    <mergeCell ref="F1505:F1506"/>
    <mergeCell ref="F1338:F1339"/>
    <mergeCell ref="H1525:H1526"/>
    <mergeCell ref="H1452:H1453"/>
    <mergeCell ref="H1454:H1455"/>
    <mergeCell ref="H1456:H1457"/>
    <mergeCell ref="H1397:H1398"/>
    <mergeCell ref="G1403:H1405"/>
    <mergeCell ref="G1480:G1482"/>
    <mergeCell ref="G1527:G1528"/>
    <mergeCell ref="F1493:F1494"/>
    <mergeCell ref="F1495:F1496"/>
    <mergeCell ref="H1495:H1496"/>
    <mergeCell ref="H1505:H1506"/>
    <mergeCell ref="A1409:A1410"/>
    <mergeCell ref="D1342:D1343"/>
    <mergeCell ref="C1383:C1384"/>
    <mergeCell ref="C1385:C1386"/>
    <mergeCell ref="A1540:C1543"/>
    <mergeCell ref="F1542:F1543"/>
    <mergeCell ref="E1542:E1543"/>
    <mergeCell ref="G1537:H1539"/>
    <mergeCell ref="G1540:H1543"/>
    <mergeCell ref="H1460:H1461"/>
    <mergeCell ref="H1462:H1463"/>
    <mergeCell ref="H1464:H1465"/>
    <mergeCell ref="H1466:H1467"/>
    <mergeCell ref="H1468:H1469"/>
    <mergeCell ref="H1470:H1471"/>
    <mergeCell ref="G1472:H1474"/>
    <mergeCell ref="G1475:H1477"/>
    <mergeCell ref="H1480:H1482"/>
    <mergeCell ref="H1483:H1484"/>
    <mergeCell ref="H1485:H1486"/>
    <mergeCell ref="H1487:H1488"/>
    <mergeCell ref="G1501:G1502"/>
    <mergeCell ref="H1501:H1502"/>
    <mergeCell ref="A1509:A1510"/>
    <mergeCell ref="H1489:H1490"/>
    <mergeCell ref="H1529:H1530"/>
    <mergeCell ref="D1501:D1502"/>
    <mergeCell ref="G1525:G1526"/>
    <mergeCell ref="H1326:H1327"/>
    <mergeCell ref="H1328:H1329"/>
    <mergeCell ref="E1501:E1502"/>
    <mergeCell ref="F1501:F1502"/>
    <mergeCell ref="B1411:B1412"/>
    <mergeCell ref="E1411:E1412"/>
    <mergeCell ref="F1415:F1416"/>
    <mergeCell ref="D1419:D1420"/>
    <mergeCell ref="E1419:E1420"/>
    <mergeCell ref="E1415:E1416"/>
    <mergeCell ref="B1483:B1484"/>
    <mergeCell ref="D1517:D1518"/>
    <mergeCell ref="A1505:A1506"/>
    <mergeCell ref="F1509:F1510"/>
    <mergeCell ref="G1509:G1510"/>
    <mergeCell ref="B1417:B1418"/>
    <mergeCell ref="E1417:E1418"/>
    <mergeCell ref="F1389:F1390"/>
    <mergeCell ref="A1425:H1425"/>
    <mergeCell ref="E1480:E1482"/>
    <mergeCell ref="E1489:E1490"/>
    <mergeCell ref="F1489:F1490"/>
    <mergeCell ref="G1462:G1463"/>
    <mergeCell ref="A1413:A1414"/>
    <mergeCell ref="B1413:B1414"/>
    <mergeCell ref="G1452:G1453"/>
    <mergeCell ref="H1426:H1428"/>
    <mergeCell ref="F1413:F1414"/>
    <mergeCell ref="F1448:F1449"/>
    <mergeCell ref="H1517:H1518"/>
    <mergeCell ref="G1497:G1498"/>
    <mergeCell ref="H1509:H1510"/>
    <mergeCell ref="H1289:H1290"/>
    <mergeCell ref="F1095:F1096"/>
    <mergeCell ref="C1057:C1058"/>
    <mergeCell ref="D1057:D1058"/>
    <mergeCell ref="D1082:D1083"/>
    <mergeCell ref="A1091:B1093"/>
    <mergeCell ref="C1091:C1093"/>
    <mergeCell ref="F1114:F1115"/>
    <mergeCell ref="A1094:I1094"/>
    <mergeCell ref="G1368:G1369"/>
    <mergeCell ref="G1260:G1261"/>
    <mergeCell ref="G1389:G1390"/>
    <mergeCell ref="G1487:G1488"/>
    <mergeCell ref="A1150:A1152"/>
    <mergeCell ref="H1338:H1339"/>
    <mergeCell ref="G1275:H1277"/>
    <mergeCell ref="G1366:G1367"/>
    <mergeCell ref="H1491:H1492"/>
    <mergeCell ref="G1468:G1469"/>
    <mergeCell ref="H1219:H1220"/>
    <mergeCell ref="A1189:A1190"/>
    <mergeCell ref="H1497:H1498"/>
    <mergeCell ref="I1241:I1242"/>
    <mergeCell ref="A1433:A1434"/>
    <mergeCell ref="B1433:B1434"/>
    <mergeCell ref="H1368:H1369"/>
    <mergeCell ref="G1373:H1375"/>
    <mergeCell ref="G1376:H1378"/>
    <mergeCell ref="H1381:H1382"/>
    <mergeCell ref="C1159:C1160"/>
    <mergeCell ref="C1161:C1162"/>
    <mergeCell ref="I892:I893"/>
    <mergeCell ref="I1014:I1016"/>
    <mergeCell ref="I1017:I1019"/>
    <mergeCell ref="I1020:I1021"/>
    <mergeCell ref="I1022:I1024"/>
    <mergeCell ref="G1114:G1115"/>
    <mergeCell ref="A1122:A1123"/>
    <mergeCell ref="C1139:C1140"/>
    <mergeCell ref="C1137:C1138"/>
    <mergeCell ref="I1126:I1127"/>
    <mergeCell ref="G1126:H1127"/>
    <mergeCell ref="D1118:D1121"/>
    <mergeCell ref="H1116:H1117"/>
    <mergeCell ref="C1157:C1158"/>
    <mergeCell ref="F1110:F1113"/>
    <mergeCell ref="I1118:I1121"/>
    <mergeCell ref="I1122:I1123"/>
    <mergeCell ref="I1137:I1138"/>
    <mergeCell ref="C1133:C1134"/>
    <mergeCell ref="E1147:E1149"/>
    <mergeCell ref="I1097:I1098"/>
    <mergeCell ref="G954:G955"/>
    <mergeCell ref="G982:G986"/>
    <mergeCell ref="A1135:A1136"/>
    <mergeCell ref="B1135:B1136"/>
    <mergeCell ref="A1137:A1138"/>
    <mergeCell ref="B1137:B1138"/>
    <mergeCell ref="A1131:A1132"/>
    <mergeCell ref="H1143:H1144"/>
    <mergeCell ref="H1141:H1142"/>
    <mergeCell ref="C1131:C1132"/>
    <mergeCell ref="G1143:G1144"/>
    <mergeCell ref="E82:E83"/>
    <mergeCell ref="A119:A121"/>
    <mergeCell ref="E127:E128"/>
    <mergeCell ref="F127:F128"/>
    <mergeCell ref="C98:C99"/>
    <mergeCell ref="C125:C126"/>
    <mergeCell ref="C127:C128"/>
    <mergeCell ref="B946:B953"/>
    <mergeCell ref="G505:G506"/>
    <mergeCell ref="A567:B569"/>
    <mergeCell ref="D606:D607"/>
    <mergeCell ref="E608:E609"/>
    <mergeCell ref="F608:F609"/>
    <mergeCell ref="C596:C597"/>
    <mergeCell ref="A598:B598"/>
    <mergeCell ref="C600:C603"/>
    <mergeCell ref="A570:I570"/>
    <mergeCell ref="A595:I595"/>
    <mergeCell ref="I359:I360"/>
    <mergeCell ref="G107:G108"/>
    <mergeCell ref="I873:I875"/>
    <mergeCell ref="B137:B138"/>
    <mergeCell ref="E137:E138"/>
    <mergeCell ref="I86:I87"/>
    <mergeCell ref="I549:I550"/>
    <mergeCell ref="H604:H605"/>
    <mergeCell ref="H487:H488"/>
    <mergeCell ref="G485:G486"/>
    <mergeCell ref="G555:G556"/>
    <mergeCell ref="H423:H424"/>
    <mergeCell ref="I251:I252"/>
    <mergeCell ref="I287:I288"/>
    <mergeCell ref="I249:I250"/>
    <mergeCell ref="E133:E134"/>
    <mergeCell ref="H150:H151"/>
    <mergeCell ref="E214:E215"/>
    <mergeCell ref="G181:G182"/>
    <mergeCell ref="E194:E195"/>
    <mergeCell ref="G133:G134"/>
    <mergeCell ref="D218:D219"/>
    <mergeCell ref="H255:H256"/>
    <mergeCell ref="E255:E256"/>
    <mergeCell ref="A268:I268"/>
    <mergeCell ref="E135:E136"/>
    <mergeCell ref="F135:F136"/>
    <mergeCell ref="I206:I207"/>
    <mergeCell ref="A158:A159"/>
    <mergeCell ref="B158:B159"/>
    <mergeCell ref="E164:E165"/>
    <mergeCell ref="F164:F165"/>
    <mergeCell ref="A166:A167"/>
    <mergeCell ref="F194:F195"/>
    <mergeCell ref="A164:A165"/>
    <mergeCell ref="B164:B165"/>
    <mergeCell ref="B181:B182"/>
    <mergeCell ref="I150:I151"/>
    <mergeCell ref="I220:I221"/>
    <mergeCell ref="B227:B228"/>
    <mergeCell ref="H133:H134"/>
    <mergeCell ref="A133:A134"/>
    <mergeCell ref="A214:A215"/>
    <mergeCell ref="C224:C226"/>
    <mergeCell ref="F133:F134"/>
    <mergeCell ref="B150:B151"/>
    <mergeCell ref="B76:B77"/>
    <mergeCell ref="H856:H857"/>
    <mergeCell ref="H844:H845"/>
    <mergeCell ref="G76:G77"/>
    <mergeCell ref="H86:H87"/>
    <mergeCell ref="H838:H839"/>
    <mergeCell ref="G915:G916"/>
    <mergeCell ref="G622:G623"/>
    <mergeCell ref="I204:I205"/>
    <mergeCell ref="I400:I401"/>
    <mergeCell ref="I392:I393"/>
    <mergeCell ref="I793:I795"/>
    <mergeCell ref="D76:D77"/>
    <mergeCell ref="F255:F256"/>
    <mergeCell ref="G255:G256"/>
    <mergeCell ref="C323:C324"/>
    <mergeCell ref="B173:B174"/>
    <mergeCell ref="H738:H739"/>
    <mergeCell ref="I738:I739"/>
    <mergeCell ref="I823:I825"/>
    <mergeCell ref="I728:I729"/>
    <mergeCell ref="I734:I735"/>
    <mergeCell ref="A149:I149"/>
    <mergeCell ref="I146:I148"/>
    <mergeCell ref="I137:I138"/>
    <mergeCell ref="G150:G151"/>
    <mergeCell ref="H135:H136"/>
    <mergeCell ref="H137:H138"/>
    <mergeCell ref="B133:B134"/>
    <mergeCell ref="E154:E155"/>
    <mergeCell ref="C156:C157"/>
    <mergeCell ref="I160:I161"/>
    <mergeCell ref="G942:G943"/>
    <mergeCell ref="H968:H969"/>
    <mergeCell ref="I935:I937"/>
    <mergeCell ref="I929:I930"/>
    <mergeCell ref="G956:G957"/>
    <mergeCell ref="H940:H941"/>
    <mergeCell ref="H942:H943"/>
    <mergeCell ref="I980:I981"/>
    <mergeCell ref="I982:I986"/>
    <mergeCell ref="H944:H945"/>
    <mergeCell ref="H895:H897"/>
    <mergeCell ref="H898:H901"/>
    <mergeCell ref="G898:G901"/>
    <mergeCell ref="I361:I362"/>
    <mergeCell ref="A212:A213"/>
    <mergeCell ref="B323:B324"/>
    <mergeCell ref="F251:F252"/>
    <mergeCell ref="F323:F324"/>
    <mergeCell ref="I333:I334"/>
    <mergeCell ref="I335:I336"/>
    <mergeCell ref="I337:I338"/>
    <mergeCell ref="C343:C344"/>
    <mergeCell ref="E337:E338"/>
    <mergeCell ref="D982:D986"/>
    <mergeCell ref="D968:D969"/>
    <mergeCell ref="D970:D971"/>
    <mergeCell ref="D980:D981"/>
    <mergeCell ref="E970:E971"/>
    <mergeCell ref="A954:A955"/>
    <mergeCell ref="C862:C863"/>
    <mergeCell ref="G882:H884"/>
    <mergeCell ref="I247:I248"/>
    <mergeCell ref="I1203:I1204"/>
    <mergeCell ref="I1250:I1251"/>
    <mergeCell ref="I1167:I1168"/>
    <mergeCell ref="I1171:I1172"/>
    <mergeCell ref="H1073:H1074"/>
    <mergeCell ref="G1183:G1184"/>
    <mergeCell ref="H1209:H1210"/>
    <mergeCell ref="G1077:H1079"/>
    <mergeCell ref="G1131:G1132"/>
    <mergeCell ref="G1089:G1090"/>
    <mergeCell ref="I1169:I1170"/>
    <mergeCell ref="G1241:G1242"/>
    <mergeCell ref="G1110:G1113"/>
    <mergeCell ref="G1243:G1245"/>
    <mergeCell ref="A1175:I1175"/>
    <mergeCell ref="I1205:I1206"/>
    <mergeCell ref="H1171:H1172"/>
    <mergeCell ref="G1174:H1174"/>
    <mergeCell ref="D1178:D1180"/>
    <mergeCell ref="A1089:A1090"/>
    <mergeCell ref="B1089:B1090"/>
    <mergeCell ref="C1126:C1127"/>
    <mergeCell ref="F1122:F1123"/>
    <mergeCell ref="H1221:H1222"/>
    <mergeCell ref="C1163:C1164"/>
    <mergeCell ref="C1165:C1166"/>
    <mergeCell ref="C1143:C1144"/>
    <mergeCell ref="C1110:C1113"/>
    <mergeCell ref="C1114:C1115"/>
    <mergeCell ref="C1116:C1117"/>
    <mergeCell ref="D1139:D1140"/>
    <mergeCell ref="D1141:D1142"/>
    <mergeCell ref="D1248:D1249"/>
    <mergeCell ref="D1250:D1251"/>
    <mergeCell ref="D1246:D1247"/>
    <mergeCell ref="G1234:G1235"/>
    <mergeCell ref="A1234:A1235"/>
    <mergeCell ref="B1185:B1186"/>
    <mergeCell ref="B1161:B1162"/>
    <mergeCell ref="D1169:D1170"/>
    <mergeCell ref="D1171:D1172"/>
    <mergeCell ref="H1099:H1100"/>
    <mergeCell ref="G1187:G1188"/>
    <mergeCell ref="C1243:C1245"/>
    <mergeCell ref="A1243:A1245"/>
    <mergeCell ref="D1129:D1130"/>
    <mergeCell ref="D1131:D1132"/>
    <mergeCell ref="A1156:I1156"/>
    <mergeCell ref="H1159:H1160"/>
    <mergeCell ref="H1139:H1140"/>
    <mergeCell ref="I1207:I1208"/>
    <mergeCell ref="A1241:A1242"/>
    <mergeCell ref="G1207:G1208"/>
    <mergeCell ref="A1163:A1164"/>
    <mergeCell ref="A1161:A1162"/>
    <mergeCell ref="D1122:D1123"/>
    <mergeCell ref="G1199:G1200"/>
    <mergeCell ref="A1201:B1201"/>
    <mergeCell ref="B1183:B1184"/>
    <mergeCell ref="E1183:E1184"/>
    <mergeCell ref="F1183:F1184"/>
    <mergeCell ref="E1185:E1186"/>
    <mergeCell ref="I1187:I1188"/>
    <mergeCell ref="E1122:E1123"/>
    <mergeCell ref="A1202:I1202"/>
    <mergeCell ref="C1203:C1204"/>
    <mergeCell ref="C1205:C1206"/>
    <mergeCell ref="C1207:C1208"/>
    <mergeCell ref="C1209:C1210"/>
    <mergeCell ref="H1043:H1044"/>
    <mergeCell ref="H1045:H1046"/>
    <mergeCell ref="H1047:H1048"/>
    <mergeCell ref="H1049:H1050"/>
    <mergeCell ref="G1043:G1044"/>
    <mergeCell ref="G1082:G1083"/>
    <mergeCell ref="I1057:I1058"/>
    <mergeCell ref="A1073:A1074"/>
    <mergeCell ref="G1091:H1093"/>
    <mergeCell ref="H1095:H1096"/>
    <mergeCell ref="B1099:B1100"/>
    <mergeCell ref="C1099:C1100"/>
    <mergeCell ref="D1099:D1100"/>
    <mergeCell ref="E1099:E1100"/>
    <mergeCell ref="A1075:A1076"/>
    <mergeCell ref="H1061:H1062"/>
    <mergeCell ref="H1131:H1132"/>
    <mergeCell ref="A1109:I1109"/>
    <mergeCell ref="A1108:I1108"/>
    <mergeCell ref="G1193:H1193"/>
    <mergeCell ref="G1176:G1177"/>
    <mergeCell ref="G1181:G1182"/>
    <mergeCell ref="F1205:F1206"/>
    <mergeCell ref="A1055:A1056"/>
    <mergeCell ref="I1095:I1096"/>
    <mergeCell ref="H1082:H1083"/>
    <mergeCell ref="G1189:G1190"/>
    <mergeCell ref="G1057:G1058"/>
    <mergeCell ref="I1114:I1115"/>
    <mergeCell ref="A1080:I1080"/>
    <mergeCell ref="B1124:B1125"/>
    <mergeCell ref="H1118:H1121"/>
    <mergeCell ref="I1176:I1177"/>
    <mergeCell ref="F1135:F1136"/>
    <mergeCell ref="A1071:A1072"/>
    <mergeCell ref="C1167:C1168"/>
    <mergeCell ref="B1122:B1123"/>
    <mergeCell ref="B1116:B1117"/>
    <mergeCell ref="F1157:F1158"/>
    <mergeCell ref="D1095:D1096"/>
    <mergeCell ref="G1075:G1076"/>
    <mergeCell ref="C1095:C1096"/>
    <mergeCell ref="B1095:B1096"/>
    <mergeCell ref="D1110:D1113"/>
    <mergeCell ref="D1114:D1115"/>
    <mergeCell ref="F1099:F1100"/>
    <mergeCell ref="I1141:I1142"/>
    <mergeCell ref="I1143:I1144"/>
    <mergeCell ref="E1095:E1096"/>
    <mergeCell ref="A1095:A1096"/>
    <mergeCell ref="A1128:I1128"/>
    <mergeCell ref="E1131:E1132"/>
    <mergeCell ref="F1131:F1132"/>
    <mergeCell ref="G1145:G1146"/>
    <mergeCell ref="B1133:B1134"/>
    <mergeCell ref="I1147:I1149"/>
    <mergeCell ref="I1145:I1146"/>
    <mergeCell ref="A1139:A1140"/>
    <mergeCell ref="B1139:B1140"/>
    <mergeCell ref="H1499:H1500"/>
    <mergeCell ref="A939:I939"/>
    <mergeCell ref="I856:I857"/>
    <mergeCell ref="I858:I859"/>
    <mergeCell ref="I860:I861"/>
    <mergeCell ref="I844:I845"/>
    <mergeCell ref="I846:I847"/>
    <mergeCell ref="I819:I820"/>
    <mergeCell ref="I821:I822"/>
    <mergeCell ref="B711:B712"/>
    <mergeCell ref="E1075:E1076"/>
    <mergeCell ref="I1067:I1068"/>
    <mergeCell ref="I1069:I1070"/>
    <mergeCell ref="I1071:I1072"/>
    <mergeCell ref="I705:I706"/>
    <mergeCell ref="I1000:I1001"/>
    <mergeCell ref="G1503:G1504"/>
    <mergeCell ref="H1503:H1504"/>
    <mergeCell ref="I1503:I1504"/>
    <mergeCell ref="I1407:I1408"/>
    <mergeCell ref="I1409:I1410"/>
    <mergeCell ref="I1411:I1412"/>
    <mergeCell ref="I1501:I1502"/>
    <mergeCell ref="F1301:F1302"/>
    <mergeCell ref="G1301:G1302"/>
    <mergeCell ref="H1301:H1302"/>
    <mergeCell ref="I1301:I1302"/>
    <mergeCell ref="B1389:B1390"/>
    <mergeCell ref="E1360:E1361"/>
    <mergeCell ref="F1360:F1361"/>
    <mergeCell ref="H1458:H1459"/>
    <mergeCell ref="F1499:F1500"/>
    <mergeCell ref="I1529:I1530"/>
    <mergeCell ref="I1527:I1528"/>
    <mergeCell ref="I1525:I1526"/>
    <mergeCell ref="I1523:I1524"/>
    <mergeCell ref="I1517:I1518"/>
    <mergeCell ref="I1252:I1253"/>
    <mergeCell ref="I1254:I1255"/>
    <mergeCell ref="I1246:I1247"/>
    <mergeCell ref="H1523:H1524"/>
    <mergeCell ref="F1470:F1471"/>
    <mergeCell ref="G1419:G1420"/>
    <mergeCell ref="G1426:G1428"/>
    <mergeCell ref="I1454:I1455"/>
    <mergeCell ref="I1497:I1498"/>
    <mergeCell ref="I1509:I1510"/>
    <mergeCell ref="I1489:I1490"/>
    <mergeCell ref="I1487:I1488"/>
    <mergeCell ref="I1485:I1486"/>
    <mergeCell ref="I1483:I1484"/>
    <mergeCell ref="I1287:I1288"/>
    <mergeCell ref="I1289:I1290"/>
    <mergeCell ref="I1291:I1292"/>
    <mergeCell ref="F1315:F1316"/>
    <mergeCell ref="G1315:G1316"/>
    <mergeCell ref="I1505:I1506"/>
    <mergeCell ref="I1495:I1496"/>
    <mergeCell ref="I1493:I1494"/>
    <mergeCell ref="I1491:I1492"/>
    <mergeCell ref="G1499:G1500"/>
    <mergeCell ref="F1507:F1508"/>
    <mergeCell ref="G1507:G1508"/>
    <mergeCell ref="H1507:H1508"/>
    <mergeCell ref="I52:I53"/>
    <mergeCell ref="I1507:I1508"/>
    <mergeCell ref="I1297:I1298"/>
    <mergeCell ref="I1499:I1500"/>
    <mergeCell ref="I1395:I1396"/>
    <mergeCell ref="I1397:I1398"/>
    <mergeCell ref="I1401:I1402"/>
    <mergeCell ref="I1433:I1434"/>
    <mergeCell ref="G1289:G1290"/>
    <mergeCell ref="I1439:I1441"/>
    <mergeCell ref="I1442:I1443"/>
    <mergeCell ref="I1389:I1390"/>
    <mergeCell ref="I1324:I1325"/>
    <mergeCell ref="I1393:I1394"/>
    <mergeCell ref="I1480:I1482"/>
    <mergeCell ref="I1350:I1351"/>
    <mergeCell ref="I1299:I1300"/>
    <mergeCell ref="I1413:I1414"/>
    <mergeCell ref="I1415:I1416"/>
    <mergeCell ref="I1417:I1418"/>
    <mergeCell ref="I1419:I1420"/>
    <mergeCell ref="I1426:I1428"/>
    <mergeCell ref="I1429:I1430"/>
    <mergeCell ref="I1431:I1432"/>
    <mergeCell ref="A1479:I1479"/>
    <mergeCell ref="H1342:H1343"/>
    <mergeCell ref="D1426:D1428"/>
    <mergeCell ref="I1313:I1314"/>
    <mergeCell ref="G1423:H1423"/>
    <mergeCell ref="B1301:B1302"/>
    <mergeCell ref="C1301:C1302"/>
    <mergeCell ref="D1301:D1302"/>
    <mergeCell ref="F1497:F1498"/>
    <mergeCell ref="H1364:H1365"/>
    <mergeCell ref="G1356:G1357"/>
    <mergeCell ref="I54:I55"/>
    <mergeCell ref="I56:I57"/>
    <mergeCell ref="I58:I59"/>
    <mergeCell ref="I31:I32"/>
    <mergeCell ref="I33:I34"/>
    <mergeCell ref="I35:I36"/>
    <mergeCell ref="I37:I38"/>
    <mergeCell ref="I60:I61"/>
    <mergeCell ref="I591:I593"/>
    <mergeCell ref="I588:I590"/>
    <mergeCell ref="I200:I201"/>
    <mergeCell ref="I202:I203"/>
    <mergeCell ref="I319:I320"/>
    <mergeCell ref="I224:I226"/>
    <mergeCell ref="I227:I228"/>
    <mergeCell ref="I229:I230"/>
    <mergeCell ref="I231:I232"/>
    <mergeCell ref="I233:I234"/>
    <mergeCell ref="I235:I236"/>
    <mergeCell ref="I237:I238"/>
    <mergeCell ref="I239:I240"/>
    <mergeCell ref="I241:I242"/>
    <mergeCell ref="I245:I246"/>
    <mergeCell ref="I423:I424"/>
    <mergeCell ref="I90:I91"/>
    <mergeCell ref="I243:I244"/>
    <mergeCell ref="I98:I99"/>
    <mergeCell ref="I100:I101"/>
    <mergeCell ref="I398:I399"/>
    <mergeCell ref="C970:C971"/>
    <mergeCell ref="C980:C981"/>
    <mergeCell ref="I66:I67"/>
    <mergeCell ref="I303:I304"/>
    <mergeCell ref="I305:I306"/>
    <mergeCell ref="G146:H148"/>
    <mergeCell ref="G323:G324"/>
    <mergeCell ref="H323:H324"/>
    <mergeCell ref="I323:I324"/>
    <mergeCell ref="I385:I386"/>
    <mergeCell ref="H259:H260"/>
    <mergeCell ref="G158:G159"/>
    <mergeCell ref="H166:H167"/>
    <mergeCell ref="H311:H312"/>
    <mergeCell ref="H313:H314"/>
    <mergeCell ref="G359:G360"/>
    <mergeCell ref="H343:H344"/>
    <mergeCell ref="I208:I209"/>
    <mergeCell ref="I210:I211"/>
    <mergeCell ref="I212:I213"/>
    <mergeCell ref="H243:H244"/>
    <mergeCell ref="H237:H238"/>
    <mergeCell ref="H239:H240"/>
    <mergeCell ref="H245:H246"/>
    <mergeCell ref="H289:H290"/>
    <mergeCell ref="H291:H292"/>
    <mergeCell ref="H299:H300"/>
    <mergeCell ref="H301:H302"/>
    <mergeCell ref="I222:I223"/>
    <mergeCell ref="I166:I167"/>
    <mergeCell ref="I173:I174"/>
    <mergeCell ref="G111:H113"/>
    <mergeCell ref="I810:I811"/>
    <mergeCell ref="I812:I814"/>
    <mergeCell ref="I690:I692"/>
    <mergeCell ref="I663:I665"/>
    <mergeCell ref="G690:H692"/>
    <mergeCell ref="H663:H665"/>
    <mergeCell ref="I962:I963"/>
    <mergeCell ref="I964:I967"/>
    <mergeCell ref="I968:I969"/>
    <mergeCell ref="A855:I855"/>
    <mergeCell ref="H905:H906"/>
    <mergeCell ref="G964:G967"/>
    <mergeCell ref="H962:H963"/>
    <mergeCell ref="G946:G953"/>
    <mergeCell ref="A451:A454"/>
    <mergeCell ref="I421:I422"/>
    <mergeCell ref="I442:I443"/>
    <mergeCell ref="I547:I548"/>
    <mergeCell ref="G892:H893"/>
    <mergeCell ref="H932:H933"/>
    <mergeCell ref="I455:I457"/>
    <mergeCell ref="I427:I428"/>
    <mergeCell ref="I960:I961"/>
    <mergeCell ref="G968:G969"/>
    <mergeCell ref="G944:G945"/>
    <mergeCell ref="H902:H904"/>
    <mergeCell ref="H886:H887"/>
    <mergeCell ref="H888:H889"/>
    <mergeCell ref="I923:I924"/>
    <mergeCell ref="C935:C937"/>
    <mergeCell ref="A423:A424"/>
    <mergeCell ref="I445:I446"/>
    <mergeCell ref="D1051:D1052"/>
    <mergeCell ref="D1053:D1054"/>
    <mergeCell ref="A1066:I1066"/>
    <mergeCell ref="C1085:C1087"/>
    <mergeCell ref="H650:H651"/>
    <mergeCell ref="G902:G904"/>
    <mergeCell ref="G907:G908"/>
    <mergeCell ref="G909:G910"/>
    <mergeCell ref="H842:H843"/>
    <mergeCell ref="I687:I689"/>
    <mergeCell ref="G650:G651"/>
    <mergeCell ref="A894:I894"/>
    <mergeCell ref="G991:G992"/>
    <mergeCell ref="C987:C989"/>
    <mergeCell ref="I1043:I1044"/>
    <mergeCell ref="F1047:F1048"/>
    <mergeCell ref="G1037:H1039"/>
    <mergeCell ref="D1022:D1024"/>
    <mergeCell ref="B982:B986"/>
    <mergeCell ref="B960:B961"/>
    <mergeCell ref="I868:I869"/>
    <mergeCell ref="I876:I877"/>
    <mergeCell ref="I796:I797"/>
    <mergeCell ref="I798:I799"/>
    <mergeCell ref="I800:I801"/>
    <mergeCell ref="G962:G963"/>
    <mergeCell ref="C1053:C1054"/>
    <mergeCell ref="I993:I994"/>
    <mergeCell ref="I940:I941"/>
    <mergeCell ref="I942:I943"/>
    <mergeCell ref="I944:I945"/>
    <mergeCell ref="G726:G727"/>
    <mergeCell ref="G1071:G1072"/>
    <mergeCell ref="G1061:G1062"/>
    <mergeCell ref="I1085:I1087"/>
    <mergeCell ref="B1017:B1019"/>
    <mergeCell ref="I1012:I1013"/>
    <mergeCell ref="A851:B853"/>
    <mergeCell ref="I1051:I1052"/>
    <mergeCell ref="A938:I938"/>
    <mergeCell ref="A931:I931"/>
    <mergeCell ref="A922:I922"/>
    <mergeCell ref="A854:I854"/>
    <mergeCell ref="I925:I926"/>
    <mergeCell ref="I880:I881"/>
    <mergeCell ref="F958:F959"/>
    <mergeCell ref="I1002:I1003"/>
    <mergeCell ref="G1017:G1019"/>
    <mergeCell ref="G1022:G1024"/>
    <mergeCell ref="G1025:G1026"/>
    <mergeCell ref="D1045:D1046"/>
    <mergeCell ref="H1051:H1052"/>
    <mergeCell ref="C960:C961"/>
    <mergeCell ref="C962:C963"/>
    <mergeCell ref="C1022:C1024"/>
    <mergeCell ref="F960:F961"/>
    <mergeCell ref="I970:I971"/>
    <mergeCell ref="G911:G912"/>
    <mergeCell ref="G913:G914"/>
    <mergeCell ref="H1053:H1054"/>
    <mergeCell ref="G980:G981"/>
    <mergeCell ref="D1061:D1062"/>
    <mergeCell ref="D1047:D1048"/>
    <mergeCell ref="D1049:D1050"/>
    <mergeCell ref="G1069:G1070"/>
    <mergeCell ref="C1176:C1177"/>
    <mergeCell ref="E1116:E1117"/>
    <mergeCell ref="H1133:H1134"/>
    <mergeCell ref="H1135:H1136"/>
    <mergeCell ref="H1137:H1138"/>
    <mergeCell ref="I1133:I1134"/>
    <mergeCell ref="E1157:E1158"/>
    <mergeCell ref="I991:I992"/>
    <mergeCell ref="H960:H961"/>
    <mergeCell ref="G958:G959"/>
    <mergeCell ref="D1075:D1076"/>
    <mergeCell ref="G1063:H1065"/>
    <mergeCell ref="G1041:G1042"/>
    <mergeCell ref="I1061:I1062"/>
    <mergeCell ref="G1049:G1050"/>
    <mergeCell ref="G1051:G1052"/>
    <mergeCell ref="E1055:E1056"/>
    <mergeCell ref="F1055:F1056"/>
    <mergeCell ref="G1055:G1056"/>
    <mergeCell ref="H1055:H1056"/>
    <mergeCell ref="D1097:D1098"/>
    <mergeCell ref="G1095:G1096"/>
    <mergeCell ref="C1097:C1098"/>
    <mergeCell ref="G1000:G1001"/>
    <mergeCell ref="G1002:G1003"/>
    <mergeCell ref="C982:C986"/>
    <mergeCell ref="C991:C992"/>
    <mergeCell ref="C993:C994"/>
    <mergeCell ref="C995:C996"/>
    <mergeCell ref="A990:I990"/>
    <mergeCell ref="E1176:E1177"/>
    <mergeCell ref="G1141:G1142"/>
    <mergeCell ref="F1129:F1130"/>
    <mergeCell ref="F1161:F1162"/>
    <mergeCell ref="A1194:I1194"/>
    <mergeCell ref="H1101:H1102"/>
    <mergeCell ref="I1181:I1182"/>
    <mergeCell ref="G1169:G1170"/>
    <mergeCell ref="B1118:B1121"/>
    <mergeCell ref="I1191:I1192"/>
    <mergeCell ref="A1183:A1184"/>
    <mergeCell ref="I1157:I1158"/>
    <mergeCell ref="C1183:C1184"/>
    <mergeCell ref="G1178:G1180"/>
    <mergeCell ref="A1178:A1180"/>
    <mergeCell ref="B1169:B1170"/>
    <mergeCell ref="C1178:C1180"/>
    <mergeCell ref="F1147:F1149"/>
    <mergeCell ref="G1147:G1149"/>
    <mergeCell ref="A1145:A1146"/>
    <mergeCell ref="B1145:B1146"/>
    <mergeCell ref="D1176:D1177"/>
    <mergeCell ref="I1116:I1117"/>
    <mergeCell ref="H1114:H1115"/>
    <mergeCell ref="B1110:B1113"/>
    <mergeCell ref="I1139:I1140"/>
    <mergeCell ref="A1193:B1193"/>
    <mergeCell ref="H1178:H1180"/>
    <mergeCell ref="H1183:H1184"/>
    <mergeCell ref="D1137:D1138"/>
    <mergeCell ref="F1137:F1138"/>
    <mergeCell ref="I1131:I1132"/>
    <mergeCell ref="A1143:A1144"/>
    <mergeCell ref="F361:F362"/>
    <mergeCell ref="G361:G362"/>
    <mergeCell ref="I439:I440"/>
    <mergeCell ref="I363:I364"/>
    <mergeCell ref="B287:B288"/>
    <mergeCell ref="D303:D304"/>
    <mergeCell ref="I265:I267"/>
    <mergeCell ref="B303:B304"/>
    <mergeCell ref="H333:H334"/>
    <mergeCell ref="G1053:G1054"/>
    <mergeCell ref="G1067:G1068"/>
    <mergeCell ref="G960:G961"/>
    <mergeCell ref="E341:E342"/>
    <mergeCell ref="I341:I342"/>
    <mergeCell ref="G74:G75"/>
    <mergeCell ref="H74:H75"/>
    <mergeCell ref="E100:E101"/>
    <mergeCell ref="A146:B148"/>
    <mergeCell ref="C146:C148"/>
    <mergeCell ref="A107:A108"/>
    <mergeCell ref="I76:I77"/>
    <mergeCell ref="I80:I81"/>
    <mergeCell ref="I331:I332"/>
    <mergeCell ref="I326:I327"/>
    <mergeCell ref="I92:I93"/>
    <mergeCell ref="D86:D87"/>
    <mergeCell ref="I291:I292"/>
    <mergeCell ref="I293:I294"/>
    <mergeCell ref="I295:I296"/>
    <mergeCell ref="I297:I298"/>
    <mergeCell ref="I299:I300"/>
    <mergeCell ref="A935:B937"/>
    <mergeCell ref="I271:I272"/>
    <mergeCell ref="I78:I79"/>
    <mergeCell ref="G78:G79"/>
    <mergeCell ref="H80:H81"/>
    <mergeCell ref="G90:G91"/>
    <mergeCell ref="E277:E278"/>
    <mergeCell ref="C257:C258"/>
    <mergeCell ref="F331:F332"/>
    <mergeCell ref="E331:E332"/>
    <mergeCell ref="F315:F316"/>
    <mergeCell ref="I253:I254"/>
    <mergeCell ref="C275:C276"/>
    <mergeCell ref="C263:C264"/>
    <mergeCell ref="E309:E310"/>
    <mergeCell ref="H125:H126"/>
    <mergeCell ref="G125:G126"/>
    <mergeCell ref="D107:D108"/>
    <mergeCell ref="D116:D118"/>
    <mergeCell ref="I275:I276"/>
    <mergeCell ref="I277:I278"/>
    <mergeCell ref="I279:I280"/>
    <mergeCell ref="I281:I282"/>
    <mergeCell ref="I283:I284"/>
    <mergeCell ref="I285:I286"/>
    <mergeCell ref="I301:I302"/>
    <mergeCell ref="I255:I256"/>
    <mergeCell ref="I273:I274"/>
    <mergeCell ref="I133:I134"/>
    <mergeCell ref="I313:I314"/>
    <mergeCell ref="I315:I316"/>
    <mergeCell ref="I317:I318"/>
    <mergeCell ref="G82:G83"/>
    <mergeCell ref="H82:H83"/>
    <mergeCell ref="A88:A89"/>
    <mergeCell ref="B88:B89"/>
    <mergeCell ref="F82:F83"/>
    <mergeCell ref="A125:A126"/>
    <mergeCell ref="B125:B126"/>
    <mergeCell ref="C173:C174"/>
    <mergeCell ref="D150:D151"/>
    <mergeCell ref="D119:D121"/>
    <mergeCell ref="D122:D124"/>
    <mergeCell ref="E162:E163"/>
    <mergeCell ref="B166:B167"/>
    <mergeCell ref="D164:D165"/>
    <mergeCell ref="A150:A151"/>
    <mergeCell ref="H88:H89"/>
    <mergeCell ref="G109:H110"/>
    <mergeCell ref="E251:E252"/>
    <mergeCell ref="A90:A91"/>
    <mergeCell ref="G92:G93"/>
    <mergeCell ref="B90:B91"/>
    <mergeCell ref="C90:C91"/>
    <mergeCell ref="D90:D91"/>
    <mergeCell ref="E92:E93"/>
    <mergeCell ref="D125:D126"/>
    <mergeCell ref="A116:A118"/>
    <mergeCell ref="A102:A103"/>
    <mergeCell ref="G135:G136"/>
    <mergeCell ref="G137:G138"/>
    <mergeCell ref="D131:D132"/>
    <mergeCell ref="D133:D134"/>
    <mergeCell ref="D98:D99"/>
    <mergeCell ref="G127:G128"/>
    <mergeCell ref="D100:D101"/>
    <mergeCell ref="D102:D103"/>
    <mergeCell ref="G116:G118"/>
    <mergeCell ref="H92:H93"/>
    <mergeCell ref="E98:E99"/>
    <mergeCell ref="F98:F99"/>
    <mergeCell ref="A111:B113"/>
    <mergeCell ref="A98:A99"/>
    <mergeCell ref="B98:B99"/>
    <mergeCell ref="E107:E108"/>
    <mergeCell ref="B102:B103"/>
    <mergeCell ref="A129:A130"/>
    <mergeCell ref="F107:F108"/>
    <mergeCell ref="C119:C121"/>
    <mergeCell ref="C129:C130"/>
    <mergeCell ref="C131:C132"/>
    <mergeCell ref="B116:B118"/>
    <mergeCell ref="H116:H118"/>
    <mergeCell ref="B129:B130"/>
    <mergeCell ref="E129:E130"/>
    <mergeCell ref="I102:I103"/>
    <mergeCell ref="I107:I108"/>
    <mergeCell ref="H119:H121"/>
    <mergeCell ref="H98:H99"/>
    <mergeCell ref="H122:H124"/>
    <mergeCell ref="I131:I132"/>
    <mergeCell ref="I119:I121"/>
    <mergeCell ref="I129:I130"/>
    <mergeCell ref="B160:B161"/>
    <mergeCell ref="I125:I126"/>
    <mergeCell ref="I127:I128"/>
    <mergeCell ref="G102:G103"/>
    <mergeCell ref="G98:G99"/>
    <mergeCell ref="B107:B108"/>
    <mergeCell ref="I70:I71"/>
    <mergeCell ref="I74:I75"/>
    <mergeCell ref="I72:I73"/>
    <mergeCell ref="H72:H73"/>
    <mergeCell ref="B82:B83"/>
    <mergeCell ref="C82:C83"/>
    <mergeCell ref="D82:D83"/>
    <mergeCell ref="F86:F87"/>
    <mergeCell ref="I88:I89"/>
    <mergeCell ref="I84:I85"/>
    <mergeCell ref="I82:I83"/>
    <mergeCell ref="D152:D153"/>
    <mergeCell ref="D154:D155"/>
    <mergeCell ref="I135:I136"/>
    <mergeCell ref="D135:D136"/>
    <mergeCell ref="C133:C134"/>
    <mergeCell ref="C135:C136"/>
    <mergeCell ref="G94:H96"/>
    <mergeCell ref="I25:I26"/>
    <mergeCell ref="I27:I28"/>
    <mergeCell ref="A74:A75"/>
    <mergeCell ref="H31:H32"/>
    <mergeCell ref="E64:E65"/>
    <mergeCell ref="A84:A85"/>
    <mergeCell ref="B84:B85"/>
    <mergeCell ref="C84:C85"/>
    <mergeCell ref="D84:D85"/>
    <mergeCell ref="A82:A83"/>
    <mergeCell ref="E76:E77"/>
    <mergeCell ref="H76:H77"/>
    <mergeCell ref="D92:D93"/>
    <mergeCell ref="A92:A93"/>
    <mergeCell ref="B92:B93"/>
    <mergeCell ref="E84:E85"/>
    <mergeCell ref="F84:F85"/>
    <mergeCell ref="F37:F38"/>
    <mergeCell ref="B80:B81"/>
    <mergeCell ref="C80:C81"/>
    <mergeCell ref="D80:D81"/>
    <mergeCell ref="E80:E81"/>
    <mergeCell ref="F80:F81"/>
    <mergeCell ref="E56:E57"/>
    <mergeCell ref="F56:F57"/>
    <mergeCell ref="H33:H34"/>
    <mergeCell ref="E90:E91"/>
    <mergeCell ref="F90:F91"/>
    <mergeCell ref="D78:D79"/>
    <mergeCell ref="E72:E73"/>
    <mergeCell ref="F72:F73"/>
    <mergeCell ref="G72:G73"/>
    <mergeCell ref="G15:G16"/>
    <mergeCell ref="F19:F20"/>
    <mergeCell ref="C21:C22"/>
    <mergeCell ref="C23:C24"/>
    <mergeCell ref="C25:C26"/>
    <mergeCell ref="C27:C28"/>
    <mergeCell ref="C44:C45"/>
    <mergeCell ref="C78:C79"/>
    <mergeCell ref="H78:H79"/>
    <mergeCell ref="C72:C73"/>
    <mergeCell ref="D72:D73"/>
    <mergeCell ref="E74:E75"/>
    <mergeCell ref="F74:F75"/>
    <mergeCell ref="E78:E79"/>
    <mergeCell ref="F78:F79"/>
    <mergeCell ref="E27:E28"/>
    <mergeCell ref="E17:E18"/>
    <mergeCell ref="F21:F22"/>
    <mergeCell ref="C35:C36"/>
    <mergeCell ref="E46:E47"/>
    <mergeCell ref="E48:E49"/>
    <mergeCell ref="C76:C77"/>
    <mergeCell ref="D74:D75"/>
    <mergeCell ref="F76:F77"/>
    <mergeCell ref="G23:G24"/>
    <mergeCell ref="G25:G26"/>
    <mergeCell ref="H37:H38"/>
    <mergeCell ref="F33:F34"/>
    <mergeCell ref="E60:E61"/>
    <mergeCell ref="G54:G55"/>
    <mergeCell ref="H64:H65"/>
    <mergeCell ref="G56:G57"/>
    <mergeCell ref="G11:G12"/>
    <mergeCell ref="A31:A32"/>
    <mergeCell ref="B31:B32"/>
    <mergeCell ref="C31:C32"/>
    <mergeCell ref="G80:G81"/>
    <mergeCell ref="G37:G38"/>
    <mergeCell ref="G84:G85"/>
    <mergeCell ref="E15:E16"/>
    <mergeCell ref="G17:G18"/>
    <mergeCell ref="G19:G20"/>
    <mergeCell ref="C237:C238"/>
    <mergeCell ref="E131:E132"/>
    <mergeCell ref="F131:F132"/>
    <mergeCell ref="A135:A136"/>
    <mergeCell ref="B135:B136"/>
    <mergeCell ref="A137:A138"/>
    <mergeCell ref="A208:A209"/>
    <mergeCell ref="F210:F211"/>
    <mergeCell ref="A122:A124"/>
    <mergeCell ref="B122:B124"/>
    <mergeCell ref="E200:E201"/>
    <mergeCell ref="F154:F155"/>
    <mergeCell ref="F220:F221"/>
    <mergeCell ref="F214:F215"/>
    <mergeCell ref="D29:D30"/>
    <mergeCell ref="A78:A79"/>
    <mergeCell ref="B78:B79"/>
    <mergeCell ref="C88:C89"/>
    <mergeCell ref="D88:D89"/>
    <mergeCell ref="E88:E89"/>
    <mergeCell ref="F88:F89"/>
    <mergeCell ref="G88:G89"/>
    <mergeCell ref="G229:G230"/>
    <mergeCell ref="G183:G184"/>
    <mergeCell ref="D194:D195"/>
    <mergeCell ref="B119:B121"/>
    <mergeCell ref="G122:G124"/>
    <mergeCell ref="G119:G121"/>
    <mergeCell ref="A279:A280"/>
    <mergeCell ref="B127:B128"/>
    <mergeCell ref="A198:A199"/>
    <mergeCell ref="A196:A197"/>
    <mergeCell ref="B196:B197"/>
    <mergeCell ref="A152:A153"/>
    <mergeCell ref="B152:B153"/>
    <mergeCell ref="A154:A155"/>
    <mergeCell ref="A200:A201"/>
    <mergeCell ref="E183:E184"/>
    <mergeCell ref="F183:F184"/>
    <mergeCell ref="A183:A184"/>
    <mergeCell ref="C150:C151"/>
    <mergeCell ref="C183:C184"/>
    <mergeCell ref="C194:C195"/>
    <mergeCell ref="D220:D221"/>
    <mergeCell ref="C160:C161"/>
    <mergeCell ref="B154:B155"/>
    <mergeCell ref="C214:C215"/>
    <mergeCell ref="A188:B188"/>
    <mergeCell ref="B204:B205"/>
    <mergeCell ref="D210:D211"/>
    <mergeCell ref="D212:D213"/>
    <mergeCell ref="B206:B207"/>
    <mergeCell ref="A206:A207"/>
    <mergeCell ref="G222:G223"/>
    <mergeCell ref="I351:I352"/>
    <mergeCell ref="I353:I354"/>
    <mergeCell ref="B396:B397"/>
    <mergeCell ref="B385:B386"/>
    <mergeCell ref="D375:D378"/>
    <mergeCell ref="B383:B384"/>
    <mergeCell ref="B363:B364"/>
    <mergeCell ref="C363:C364"/>
    <mergeCell ref="E414:E416"/>
    <mergeCell ref="F414:F416"/>
    <mergeCell ref="E423:E424"/>
    <mergeCell ref="C433:C434"/>
    <mergeCell ref="E431:E432"/>
    <mergeCell ref="G398:G399"/>
    <mergeCell ref="G400:G401"/>
    <mergeCell ref="E367:E368"/>
    <mergeCell ref="F367:F368"/>
    <mergeCell ref="I414:I416"/>
    <mergeCell ref="I417:I418"/>
    <mergeCell ref="C385:C386"/>
    <mergeCell ref="D385:D386"/>
    <mergeCell ref="H396:H397"/>
    <mergeCell ref="G417:G418"/>
    <mergeCell ref="I412:I413"/>
    <mergeCell ref="I367:I368"/>
    <mergeCell ref="G371:G374"/>
    <mergeCell ref="I433:I434"/>
    <mergeCell ref="H385:H386"/>
    <mergeCell ref="D408:D409"/>
    <mergeCell ref="I383:I384"/>
    <mergeCell ref="I387:I388"/>
    <mergeCell ref="H351:H352"/>
    <mergeCell ref="E365:E366"/>
    <mergeCell ref="F365:F366"/>
    <mergeCell ref="D398:D399"/>
    <mergeCell ref="F385:F386"/>
    <mergeCell ref="F398:F399"/>
    <mergeCell ref="F400:F401"/>
    <mergeCell ref="G410:G411"/>
    <mergeCell ref="H433:H434"/>
    <mergeCell ref="H439:H440"/>
    <mergeCell ref="G433:G434"/>
    <mergeCell ref="A435:A436"/>
    <mergeCell ref="B419:B420"/>
    <mergeCell ref="B421:B422"/>
    <mergeCell ref="F431:F432"/>
    <mergeCell ref="E429:E430"/>
    <mergeCell ref="F429:F430"/>
    <mergeCell ref="B425:B426"/>
    <mergeCell ref="C431:C432"/>
    <mergeCell ref="B400:B401"/>
    <mergeCell ref="E383:E384"/>
    <mergeCell ref="F383:F384"/>
    <mergeCell ref="D369:D370"/>
    <mergeCell ref="D371:D374"/>
    <mergeCell ref="A396:A397"/>
    <mergeCell ref="C427:C428"/>
    <mergeCell ref="D427:D428"/>
    <mergeCell ref="D429:D430"/>
    <mergeCell ref="D431:D432"/>
    <mergeCell ref="H427:H428"/>
    <mergeCell ref="B414:B416"/>
    <mergeCell ref="B404:B407"/>
    <mergeCell ref="A414:A416"/>
    <mergeCell ref="I419:I420"/>
    <mergeCell ref="I451:I454"/>
    <mergeCell ref="I459:I460"/>
    <mergeCell ref="I431:I432"/>
    <mergeCell ref="I402:I403"/>
    <mergeCell ref="I404:I407"/>
    <mergeCell ref="I408:I409"/>
    <mergeCell ref="I410:I411"/>
    <mergeCell ref="F535:F536"/>
    <mergeCell ref="G509:G510"/>
    <mergeCell ref="H537:H538"/>
    <mergeCell ref="I491:I492"/>
    <mergeCell ref="I493:I494"/>
    <mergeCell ref="I495:I496"/>
    <mergeCell ref="I497:I498"/>
    <mergeCell ref="I499:I500"/>
    <mergeCell ref="H491:H492"/>
    <mergeCell ref="F466:F467"/>
    <mergeCell ref="I461:I463"/>
    <mergeCell ref="I470:I471"/>
    <mergeCell ref="I449:I450"/>
    <mergeCell ref="H485:H486"/>
    <mergeCell ref="H489:H490"/>
    <mergeCell ref="F517:F518"/>
    <mergeCell ref="G517:G518"/>
    <mergeCell ref="H517:H518"/>
    <mergeCell ref="I517:I518"/>
    <mergeCell ref="I429:I430"/>
    <mergeCell ref="I425:I426"/>
    <mergeCell ref="H459:H460"/>
    <mergeCell ref="G442:H443"/>
    <mergeCell ref="G513:G514"/>
    <mergeCell ref="H513:H514"/>
    <mergeCell ref="F515:F516"/>
    <mergeCell ref="I519:I520"/>
    <mergeCell ref="H505:H506"/>
    <mergeCell ref="G511:G512"/>
    <mergeCell ref="H511:H512"/>
    <mergeCell ref="I511:I512"/>
    <mergeCell ref="D507:D508"/>
    <mergeCell ref="I557:I558"/>
    <mergeCell ref="F557:F558"/>
    <mergeCell ref="I472:I473"/>
    <mergeCell ref="I480:I481"/>
    <mergeCell ref="C480:C481"/>
    <mergeCell ref="F555:F556"/>
    <mergeCell ref="D549:D550"/>
    <mergeCell ref="C499:C500"/>
    <mergeCell ref="G525:G526"/>
    <mergeCell ref="C503:C504"/>
    <mergeCell ref="D517:D518"/>
    <mergeCell ref="E517:E518"/>
    <mergeCell ref="C515:C516"/>
    <mergeCell ref="E491:E492"/>
    <mergeCell ref="D489:D490"/>
    <mergeCell ref="F491:F492"/>
    <mergeCell ref="D515:D516"/>
    <mergeCell ref="E515:E516"/>
    <mergeCell ref="E507:E508"/>
    <mergeCell ref="I551:I553"/>
    <mergeCell ref="I503:I504"/>
    <mergeCell ref="G507:G508"/>
    <mergeCell ref="H507:H508"/>
    <mergeCell ref="I505:I506"/>
    <mergeCell ref="A547:A548"/>
    <mergeCell ref="A549:A550"/>
    <mergeCell ref="A505:A506"/>
    <mergeCell ref="G515:G516"/>
    <mergeCell ref="H515:H516"/>
    <mergeCell ref="A513:A514"/>
    <mergeCell ref="I561:I562"/>
    <mergeCell ref="G537:G538"/>
    <mergeCell ref="I487:I488"/>
    <mergeCell ref="I489:I490"/>
    <mergeCell ref="I638:I639"/>
    <mergeCell ref="I644:I645"/>
    <mergeCell ref="I654:I655"/>
    <mergeCell ref="I659:I660"/>
    <mergeCell ref="I661:I662"/>
    <mergeCell ref="I559:I560"/>
    <mergeCell ref="I509:I510"/>
    <mergeCell ref="G499:G500"/>
    <mergeCell ref="G501:G502"/>
    <mergeCell ref="H501:H502"/>
    <mergeCell ref="H503:H504"/>
    <mergeCell ref="G503:G504"/>
    <mergeCell ref="I567:I569"/>
    <mergeCell ref="H499:H500"/>
    <mergeCell ref="G491:G492"/>
    <mergeCell ref="G493:G494"/>
    <mergeCell ref="G495:G496"/>
    <mergeCell ref="G497:G498"/>
    <mergeCell ref="G654:G655"/>
    <mergeCell ref="G659:G660"/>
    <mergeCell ref="I600:I603"/>
    <mergeCell ref="I541:I543"/>
    <mergeCell ref="G591:H593"/>
    <mergeCell ref="I515:I516"/>
    <mergeCell ref="I563:I564"/>
    <mergeCell ref="I565:I566"/>
    <mergeCell ref="I596:I597"/>
    <mergeCell ref="I604:I605"/>
    <mergeCell ref="I606:I607"/>
    <mergeCell ref="I736:I737"/>
    <mergeCell ref="G695:G696"/>
    <mergeCell ref="G697:G698"/>
    <mergeCell ref="I612:I613"/>
    <mergeCell ref="I627:I633"/>
    <mergeCell ref="I640:I642"/>
    <mergeCell ref="I695:I696"/>
    <mergeCell ref="I622:I623"/>
    <mergeCell ref="I624:I626"/>
    <mergeCell ref="I608:I609"/>
    <mergeCell ref="I610:I611"/>
    <mergeCell ref="G638:G639"/>
    <mergeCell ref="G644:G645"/>
    <mergeCell ref="G672:G674"/>
    <mergeCell ref="G604:G605"/>
    <mergeCell ref="I716:I717"/>
    <mergeCell ref="I718:I719"/>
    <mergeCell ref="I720:I721"/>
    <mergeCell ref="I722:I723"/>
    <mergeCell ref="I683:I684"/>
    <mergeCell ref="I681:I682"/>
    <mergeCell ref="I614:I616"/>
    <mergeCell ref="G705:G706"/>
    <mergeCell ref="G707:G708"/>
    <mergeCell ref="G648:G649"/>
    <mergeCell ref="I842:I843"/>
    <mergeCell ref="H873:H875"/>
    <mergeCell ref="I917:I918"/>
    <mergeCell ref="I711:I712"/>
    <mergeCell ref="I764:I765"/>
    <mergeCell ref="I898:I901"/>
    <mergeCell ref="I902:I904"/>
    <mergeCell ref="B768:B769"/>
    <mergeCell ref="C768:C769"/>
    <mergeCell ref="D768:D769"/>
    <mergeCell ref="I758:I759"/>
    <mergeCell ref="I744:I745"/>
    <mergeCell ref="I746:I747"/>
    <mergeCell ref="I762:I763"/>
    <mergeCell ref="I878:I879"/>
    <mergeCell ref="C851:C853"/>
    <mergeCell ref="I886:I887"/>
    <mergeCell ref="I888:I889"/>
    <mergeCell ref="I890:I891"/>
    <mergeCell ref="G738:G739"/>
    <mergeCell ref="I808:I809"/>
    <mergeCell ref="H840:H841"/>
    <mergeCell ref="B876:B877"/>
    <mergeCell ref="C880:C881"/>
    <mergeCell ref="A882:B884"/>
    <mergeCell ref="C911:C912"/>
    <mergeCell ref="I836:I837"/>
    <mergeCell ref="I826:I827"/>
    <mergeCell ref="I832:I833"/>
    <mergeCell ref="I834:I835"/>
    <mergeCell ref="F909:F910"/>
    <mergeCell ref="H819:H820"/>
    <mergeCell ref="H726:H727"/>
    <mergeCell ref="G685:G686"/>
    <mergeCell ref="C909:C910"/>
    <mergeCell ref="D718:D719"/>
    <mergeCell ref="B728:B729"/>
    <mergeCell ref="B722:B723"/>
    <mergeCell ref="C699:C700"/>
    <mergeCell ref="C701:C702"/>
    <mergeCell ref="C728:C729"/>
    <mergeCell ref="C730:C732"/>
    <mergeCell ref="C734:C735"/>
    <mergeCell ref="B804:B805"/>
    <mergeCell ref="E804:E805"/>
    <mergeCell ref="E898:E901"/>
    <mergeCell ref="F898:F901"/>
    <mergeCell ref="E905:E906"/>
    <mergeCell ref="F905:F906"/>
    <mergeCell ref="F800:F801"/>
    <mergeCell ref="F821:F822"/>
    <mergeCell ref="G832:G833"/>
    <mergeCell ref="A872:I872"/>
    <mergeCell ref="F888:F889"/>
    <mergeCell ref="B909:B910"/>
    <mergeCell ref="E762:E763"/>
    <mergeCell ref="F840:F841"/>
    <mergeCell ref="E842:E843"/>
    <mergeCell ref="F842:F843"/>
    <mergeCell ref="F834:F835"/>
    <mergeCell ref="E838:E839"/>
    <mergeCell ref="D796:D797"/>
    <mergeCell ref="I864:I866"/>
    <mergeCell ref="A867:I867"/>
    <mergeCell ref="G856:G857"/>
    <mergeCell ref="G858:G859"/>
    <mergeCell ref="I882:I884"/>
    <mergeCell ref="A885:I885"/>
    <mergeCell ref="G870:H871"/>
    <mergeCell ref="D856:D857"/>
    <mergeCell ref="D858:D859"/>
    <mergeCell ref="H878:H879"/>
    <mergeCell ref="G886:G887"/>
    <mergeCell ref="D880:D881"/>
    <mergeCell ref="C858:C859"/>
    <mergeCell ref="D862:D863"/>
    <mergeCell ref="A860:A861"/>
    <mergeCell ref="B860:B861"/>
    <mergeCell ref="A880:A881"/>
    <mergeCell ref="B880:B881"/>
    <mergeCell ref="C873:C875"/>
    <mergeCell ref="B873:B875"/>
    <mergeCell ref="B878:B879"/>
    <mergeCell ref="G880:G881"/>
    <mergeCell ref="D886:D887"/>
    <mergeCell ref="H860:H861"/>
    <mergeCell ref="H862:H863"/>
    <mergeCell ref="G864:H866"/>
    <mergeCell ref="A858:A859"/>
    <mergeCell ref="B858:B859"/>
    <mergeCell ref="B856:B857"/>
    <mergeCell ref="A856:A857"/>
    <mergeCell ref="A878:A879"/>
    <mergeCell ref="I740:I741"/>
    <mergeCell ref="D868:D869"/>
    <mergeCell ref="D873:D875"/>
    <mergeCell ref="D878:D879"/>
    <mergeCell ref="C1043:C1044"/>
    <mergeCell ref="I1077:I1079"/>
    <mergeCell ref="I1075:I1076"/>
    <mergeCell ref="C1055:C1056"/>
    <mergeCell ref="D1055:D1056"/>
    <mergeCell ref="A978:A979"/>
    <mergeCell ref="B978:B979"/>
    <mergeCell ref="C978:C979"/>
    <mergeCell ref="A786:B787"/>
    <mergeCell ref="C786:C787"/>
    <mergeCell ref="A848:B850"/>
    <mergeCell ref="C848:C850"/>
    <mergeCell ref="F947:F953"/>
    <mergeCell ref="E965:E967"/>
    <mergeCell ref="F965:F967"/>
    <mergeCell ref="I862:I863"/>
    <mergeCell ref="I838:I839"/>
    <mergeCell ref="C1037:C1039"/>
    <mergeCell ref="C1017:C1019"/>
    <mergeCell ref="C1020:C1021"/>
    <mergeCell ref="I1049:I1050"/>
    <mergeCell ref="I851:I853"/>
    <mergeCell ref="I919:I921"/>
    <mergeCell ref="B1055:B1056"/>
    <mergeCell ref="E947:E953"/>
    <mergeCell ref="G848:H850"/>
    <mergeCell ref="I870:I871"/>
    <mergeCell ref="I848:I850"/>
    <mergeCell ref="I932:I933"/>
    <mergeCell ref="I946:I953"/>
    <mergeCell ref="I954:I955"/>
    <mergeCell ref="I956:I957"/>
    <mergeCell ref="I958:I959"/>
    <mergeCell ref="I1129:I1130"/>
    <mergeCell ref="G1129:G1130"/>
    <mergeCell ref="H1122:H1123"/>
    <mergeCell ref="I1195:I1196"/>
    <mergeCell ref="I1197:I1198"/>
    <mergeCell ref="E1178:E1180"/>
    <mergeCell ref="F1178:F1180"/>
    <mergeCell ref="E1181:E1182"/>
    <mergeCell ref="D1389:D1390"/>
    <mergeCell ref="D1393:D1394"/>
    <mergeCell ref="G1370:G1372"/>
    <mergeCell ref="H1313:H1314"/>
    <mergeCell ref="D1181:D1182"/>
    <mergeCell ref="G1221:G1222"/>
    <mergeCell ref="F1197:F1198"/>
    <mergeCell ref="H1195:H1196"/>
    <mergeCell ref="E1195:E1196"/>
    <mergeCell ref="F1195:F1196"/>
    <mergeCell ref="D1183:D1184"/>
    <mergeCell ref="D1185:D1186"/>
    <mergeCell ref="D1187:D1188"/>
    <mergeCell ref="F1185:F1186"/>
    <mergeCell ref="H1176:H1177"/>
    <mergeCell ref="G1150:G1152"/>
    <mergeCell ref="H1165:H1166"/>
    <mergeCell ref="H1161:H1162"/>
    <mergeCell ref="H1169:H1170"/>
    <mergeCell ref="G1381:G1382"/>
    <mergeCell ref="D1360:D1361"/>
    <mergeCell ref="G1236:G1237"/>
    <mergeCell ref="H1203:H1204"/>
    <mergeCell ref="F1395:F1396"/>
    <mergeCell ref="I1403:I1405"/>
    <mergeCell ref="I1248:I1249"/>
    <mergeCell ref="F1234:F1235"/>
    <mergeCell ref="I1236:I1237"/>
    <mergeCell ref="I1238:I1239"/>
    <mergeCell ref="A1406:I1406"/>
    <mergeCell ref="C1407:C1408"/>
    <mergeCell ref="E1431:E1432"/>
    <mergeCell ref="F1431:F1432"/>
    <mergeCell ref="E1395:E1396"/>
    <mergeCell ref="F1299:F1300"/>
    <mergeCell ref="G1299:G1300"/>
    <mergeCell ref="H1299:H1300"/>
    <mergeCell ref="D1303:D1304"/>
    <mergeCell ref="E1303:E1304"/>
    <mergeCell ref="F1303:F1304"/>
    <mergeCell ref="G1303:G1304"/>
    <mergeCell ref="H1303:H1304"/>
    <mergeCell ref="D1305:D1306"/>
    <mergeCell ref="F1203:F1204"/>
    <mergeCell ref="I1209:I1210"/>
    <mergeCell ref="I1221:I1222"/>
    <mergeCell ref="G1224:H1224"/>
    <mergeCell ref="G1209:G1210"/>
    <mergeCell ref="F1252:F1253"/>
    <mergeCell ref="A1254:A1255"/>
    <mergeCell ref="B1254:B1255"/>
    <mergeCell ref="C1299:C1300"/>
    <mergeCell ref="D1299:D1300"/>
    <mergeCell ref="E1299:E1300"/>
    <mergeCell ref="D1381:D1382"/>
    <mergeCell ref="D1385:D1386"/>
    <mergeCell ref="D1315:D1316"/>
    <mergeCell ref="E1315:E1316"/>
    <mergeCell ref="H1315:H1316"/>
    <mergeCell ref="I1315:I1316"/>
    <mergeCell ref="C1303:C1304"/>
    <mergeCell ref="C1362:C1363"/>
    <mergeCell ref="C1368:C1369"/>
    <mergeCell ref="C1370:C1372"/>
    <mergeCell ref="E1324:E1325"/>
    <mergeCell ref="E1401:E1402"/>
    <mergeCell ref="E1370:E1372"/>
    <mergeCell ref="I1334:I1335"/>
    <mergeCell ref="H1332:H1333"/>
    <mergeCell ref="H1324:H1325"/>
    <mergeCell ref="H1305:H1306"/>
    <mergeCell ref="I1305:I1306"/>
    <mergeCell ref="H1352:H1353"/>
    <mergeCell ref="H1354:H1355"/>
    <mergeCell ref="I1354:I1355"/>
    <mergeCell ref="D1391:D1392"/>
    <mergeCell ref="D1352:D1353"/>
    <mergeCell ref="E1309:E1310"/>
    <mergeCell ref="D1344:D1345"/>
    <mergeCell ref="G1399:G1400"/>
    <mergeCell ref="G1393:G1394"/>
    <mergeCell ref="D1362:D1363"/>
    <mergeCell ref="F1370:F1372"/>
    <mergeCell ref="E1364:E1365"/>
    <mergeCell ref="G1252:G1253"/>
    <mergeCell ref="F1305:F1306"/>
    <mergeCell ref="G1305:G1306"/>
    <mergeCell ref="B1313:B1314"/>
    <mergeCell ref="C1313:C1314"/>
    <mergeCell ref="D1313:D1314"/>
    <mergeCell ref="E1313:E1314"/>
    <mergeCell ref="F1313:F1314"/>
    <mergeCell ref="G1313:G1314"/>
    <mergeCell ref="E1307:E1308"/>
    <mergeCell ref="D1309:D1310"/>
    <mergeCell ref="G1354:G1355"/>
    <mergeCell ref="B1368:B1369"/>
    <mergeCell ref="E1368:E1369"/>
    <mergeCell ref="E1385:E1386"/>
    <mergeCell ref="C1252:C1253"/>
    <mergeCell ref="B1256:B1259"/>
    <mergeCell ref="E1348:E1349"/>
    <mergeCell ref="E1383:E1384"/>
    <mergeCell ref="G1342:G1343"/>
    <mergeCell ref="G1295:G1296"/>
    <mergeCell ref="G1287:G1288"/>
    <mergeCell ref="B1287:B1288"/>
    <mergeCell ref="G1291:G1292"/>
    <mergeCell ref="D1260:D1261"/>
    <mergeCell ref="E1301:E1302"/>
    <mergeCell ref="G1340:G1341"/>
    <mergeCell ref="D1370:D1372"/>
    <mergeCell ref="E1381:E1382"/>
    <mergeCell ref="F1366:F1367"/>
    <mergeCell ref="F1356:F1357"/>
    <mergeCell ref="G1254:G1255"/>
    <mergeCell ref="G1256:G1259"/>
    <mergeCell ref="G1344:G1345"/>
    <mergeCell ref="G1413:G1414"/>
    <mergeCell ref="F1334:F1335"/>
    <mergeCell ref="H1307:H1308"/>
    <mergeCell ref="G1195:G1196"/>
    <mergeCell ref="I1399:I1400"/>
    <mergeCell ref="I1368:I1369"/>
    <mergeCell ref="I1370:I1372"/>
    <mergeCell ref="I1381:I1382"/>
    <mergeCell ref="I1256:I1259"/>
    <mergeCell ref="I1243:I1245"/>
    <mergeCell ref="H1362:H1363"/>
    <mergeCell ref="I1362:I1363"/>
    <mergeCell ref="F1381:F1382"/>
    <mergeCell ref="I1391:I1392"/>
    <mergeCell ref="I1342:I1343"/>
    <mergeCell ref="H1252:H1253"/>
    <mergeCell ref="H1293:H1294"/>
    <mergeCell ref="H1287:H1288"/>
    <mergeCell ref="H1297:H1298"/>
    <mergeCell ref="I1278:I1280"/>
    <mergeCell ref="H1256:H1259"/>
    <mergeCell ref="H1336:H1337"/>
    <mergeCell ref="I1199:I1200"/>
    <mergeCell ref="H1197:H1198"/>
    <mergeCell ref="I1260:I1261"/>
    <mergeCell ref="F1407:F1408"/>
    <mergeCell ref="G1409:G1410"/>
    <mergeCell ref="F1411:F1412"/>
    <mergeCell ref="G1278:H1280"/>
    <mergeCell ref="I1468:I1469"/>
    <mergeCell ref="I1470:I1471"/>
    <mergeCell ref="H1393:H1394"/>
    <mergeCell ref="H1395:H1396"/>
    <mergeCell ref="G1383:G1384"/>
    <mergeCell ref="G1391:G1392"/>
    <mergeCell ref="I1466:I1467"/>
    <mergeCell ref="I1383:I1384"/>
    <mergeCell ref="I1385:I1386"/>
    <mergeCell ref="I1387:I1388"/>
    <mergeCell ref="F1468:F1469"/>
    <mergeCell ref="D1413:D1414"/>
    <mergeCell ref="F1417:F1418"/>
    <mergeCell ref="G1395:G1396"/>
    <mergeCell ref="H1411:H1412"/>
    <mergeCell ref="H1413:H1414"/>
    <mergeCell ref="G1429:G1430"/>
    <mergeCell ref="I1458:I1459"/>
    <mergeCell ref="E1407:E1408"/>
    <mergeCell ref="G1415:G1416"/>
    <mergeCell ref="G1407:G1408"/>
    <mergeCell ref="D1399:D1400"/>
    <mergeCell ref="E1399:E1400"/>
    <mergeCell ref="F1399:F1400"/>
    <mergeCell ref="G1401:G1402"/>
    <mergeCell ref="D1409:D1410"/>
    <mergeCell ref="D1411:D1412"/>
    <mergeCell ref="H1383:H1384"/>
    <mergeCell ref="H1385:H1386"/>
    <mergeCell ref="H1387:H1388"/>
    <mergeCell ref="G1470:G1471"/>
    <mergeCell ref="I1464:I1465"/>
    <mergeCell ref="I1456:I1457"/>
    <mergeCell ref="B493:B494"/>
    <mergeCell ref="D493:D494"/>
    <mergeCell ref="C507:C508"/>
    <mergeCell ref="E511:E512"/>
    <mergeCell ref="E505:E506"/>
    <mergeCell ref="A515:A516"/>
    <mergeCell ref="H509:H510"/>
    <mergeCell ref="B511:B512"/>
    <mergeCell ref="B513:B514"/>
    <mergeCell ref="C513:C514"/>
    <mergeCell ref="D513:D514"/>
    <mergeCell ref="C511:C512"/>
    <mergeCell ref="A501:A502"/>
    <mergeCell ref="H497:H498"/>
    <mergeCell ref="H495:H496"/>
    <mergeCell ref="B495:B496"/>
    <mergeCell ref="B515:B516"/>
    <mergeCell ref="A511:A512"/>
    <mergeCell ref="A503:A504"/>
    <mergeCell ref="A493:A494"/>
    <mergeCell ref="F495:F496"/>
    <mergeCell ref="I513:I514"/>
    <mergeCell ref="C740:C741"/>
    <mergeCell ref="H826:H827"/>
    <mergeCell ref="I895:I897"/>
    <mergeCell ref="F1219:F1220"/>
    <mergeCell ref="G1219:G1220"/>
    <mergeCell ref="H1075:H1076"/>
    <mergeCell ref="E1124:E1125"/>
    <mergeCell ref="F1124:F1125"/>
    <mergeCell ref="A1088:I1088"/>
    <mergeCell ref="B509:B510"/>
    <mergeCell ref="A886:A887"/>
    <mergeCell ref="C882:C884"/>
    <mergeCell ref="C878:C879"/>
    <mergeCell ref="C876:C877"/>
    <mergeCell ref="E482:E483"/>
    <mergeCell ref="F482:F483"/>
    <mergeCell ref="E509:E510"/>
    <mergeCell ref="G1431:G1432"/>
    <mergeCell ref="G1433:G1434"/>
    <mergeCell ref="H1419:H1420"/>
    <mergeCell ref="G1424:H1424"/>
    <mergeCell ref="H1417:H1418"/>
    <mergeCell ref="I1435:I1437"/>
    <mergeCell ref="F1401:F1402"/>
    <mergeCell ref="E1413:E1414"/>
    <mergeCell ref="E1448:E1449"/>
    <mergeCell ref="A1077:B1079"/>
    <mergeCell ref="G1045:G1046"/>
    <mergeCell ref="I1055:I1056"/>
    <mergeCell ref="C1025:C1026"/>
    <mergeCell ref="A1037:B1039"/>
    <mergeCell ref="I1230:I1231"/>
    <mergeCell ref="H1187:H1188"/>
    <mergeCell ref="H1191:H1192"/>
    <mergeCell ref="D1283:D1284"/>
    <mergeCell ref="D1191:D1192"/>
    <mergeCell ref="H1346:H1347"/>
    <mergeCell ref="I1346:I1347"/>
    <mergeCell ref="I1356:I1357"/>
    <mergeCell ref="E1197:E1198"/>
    <mergeCell ref="F1207:F1208"/>
    <mergeCell ref="F1176:F1177"/>
    <mergeCell ref="G1161:G1162"/>
    <mergeCell ref="A1069:A1070"/>
    <mergeCell ref="H1185:H1186"/>
    <mergeCell ref="G1047:G1048"/>
    <mergeCell ref="I1037:I1039"/>
    <mergeCell ref="I1027:I1028"/>
    <mergeCell ref="A1114:A1115"/>
    <mergeCell ref="F1181:F1182"/>
    <mergeCell ref="I1183:I1184"/>
    <mergeCell ref="I1185:I1186"/>
    <mergeCell ref="B1187:B1188"/>
    <mergeCell ref="I1178:I1180"/>
    <mergeCell ref="A437:A438"/>
    <mergeCell ref="B437:B438"/>
    <mergeCell ref="C437:C438"/>
    <mergeCell ref="D437:D438"/>
    <mergeCell ref="E437:E438"/>
    <mergeCell ref="F437:F438"/>
    <mergeCell ref="G437:G438"/>
    <mergeCell ref="H437:H438"/>
    <mergeCell ref="I437:I438"/>
    <mergeCell ref="B505:B506"/>
    <mergeCell ref="F511:F512"/>
    <mergeCell ref="B497:B498"/>
    <mergeCell ref="A499:A500"/>
    <mergeCell ref="B499:B500"/>
    <mergeCell ref="A497:A498"/>
    <mergeCell ref="C501:C502"/>
    <mergeCell ref="F505:F506"/>
    <mergeCell ref="A507:A508"/>
    <mergeCell ref="A509:A510"/>
  </mergeCells>
  <pageMargins left="0.19685039370078741" right="0.23622047244094491" top="0.19685039370078741" bottom="0.19685039370078741" header="0.31496062992125984" footer="0.31496062992125984"/>
  <pageSetup paperSize="9" scale="72" fitToHeight="0" orientation="portrait" useFirstPageNumber="1" r:id="rId1"/>
  <headerFooter differentFirst="1">
    <oddHeader>&amp;CСтраница &amp;P</oddHeader>
  </headerFooter>
  <rowBreaks count="5" manualBreakCount="5">
    <brk id="576" max="8" man="1"/>
    <brk id="647" max="8" man="1"/>
    <brk id="855" max="8" man="1"/>
    <brk id="926" max="8" man="1"/>
    <brk id="99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2022-08-02T09:59:42Z</dcterms:modified>
</cp:coreProperties>
</file>